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billmooreco-my.sharepoint.com/personal/linda_billmooreco_com/Documents/Desktop/"/>
    </mc:Choice>
  </mc:AlternateContent>
  <xr:revisionPtr revIDLastSave="0" documentId="8_{E97C05F8-4A37-4420-9B85-0F9F69BD4D7F}" xr6:coauthVersionLast="47" xr6:coauthVersionMax="47" xr10:uidLastSave="{00000000-0000-0000-0000-000000000000}"/>
  <bookViews>
    <workbookView xWindow="7185" yWindow="2625" windowWidth="21600" windowHeight="11385" xr2:uid="{A6D352AA-78C1-4611-BDE3-933543DDB4A8}"/>
  </bookViews>
  <sheets>
    <sheet name="MGN Liner Availability 12-18-25" sheetId="4" r:id="rId1"/>
  </sheets>
  <externalReferences>
    <externalReference r:id="rId2"/>
  </externalReferences>
  <definedNames>
    <definedName name="_xlnm._FilterDatabase" localSheetId="0" hidden="1">'MGN Liner Availability 12-18-25'!$A$8:$WWG$208</definedName>
    <definedName name="_xlnm.Print_Area" localSheetId="0">'MGN Liner Availability 12-18-25'!$A$1:$V$208</definedName>
    <definedName name="_xlnm.Print_Titles" localSheetId="0">'MGN Liner Availability 12-18-25'!$1:$8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3" i="4" l="1"/>
  <c r="Q147" i="4" l="1"/>
  <c r="Q145" i="4"/>
  <c r="Q138" i="4"/>
  <c r="Q133" i="4"/>
  <c r="Q132" i="4"/>
  <c r="Q98" i="4"/>
  <c r="Q95" i="4"/>
  <c r="Q94" i="4"/>
  <c r="T91" i="4"/>
  <c r="Q89" i="4"/>
  <c r="Q64" i="4"/>
  <c r="Q58" i="4"/>
  <c r="Q50" i="4"/>
  <c r="S53" i="4"/>
  <c r="AB208" i="4"/>
  <c r="W208" i="4"/>
  <c r="Z208" i="4" s="1"/>
  <c r="G208" i="4"/>
  <c r="AB207" i="4"/>
  <c r="G207" i="4"/>
  <c r="AB206" i="4"/>
  <c r="W206" i="4"/>
  <c r="Z206" i="4" s="1"/>
  <c r="G206" i="4"/>
  <c r="AB205" i="4"/>
  <c r="G205" i="4"/>
  <c r="V204" i="4"/>
  <c r="U204" i="4"/>
  <c r="S204" i="4"/>
  <c r="R204" i="4"/>
  <c r="Q204" i="4"/>
  <c r="P204" i="4"/>
  <c r="O204" i="4"/>
  <c r="N204" i="4"/>
  <c r="M204" i="4"/>
  <c r="L204" i="4"/>
  <c r="G204" i="4"/>
  <c r="AB203" i="4"/>
  <c r="G203" i="4"/>
  <c r="AB202" i="4"/>
  <c r="G202" i="4"/>
  <c r="G201" i="4"/>
  <c r="AB200" i="4"/>
  <c r="G200" i="4"/>
  <c r="AB199" i="4"/>
  <c r="G199" i="4"/>
  <c r="W198" i="4"/>
  <c r="Z198" i="4" s="1"/>
  <c r="G198" i="4"/>
  <c r="W197" i="4"/>
  <c r="Z197" i="4" s="1"/>
  <c r="G197" i="4"/>
  <c r="AB196" i="4"/>
  <c r="G196" i="4"/>
  <c r="AB195" i="4"/>
  <c r="G195" i="4"/>
  <c r="AB194" i="4"/>
  <c r="G194" i="4"/>
  <c r="W193" i="4"/>
  <c r="Z193" i="4" s="1"/>
  <c r="G193" i="4"/>
  <c r="AB192" i="4"/>
  <c r="G192" i="4"/>
  <c r="W191" i="4"/>
  <c r="Z191" i="4" s="1"/>
  <c r="G191" i="4"/>
  <c r="G190" i="4"/>
  <c r="AB189" i="4"/>
  <c r="W189" i="4"/>
  <c r="Z189" i="4" s="1"/>
  <c r="G189" i="4"/>
  <c r="W188" i="4"/>
  <c r="Z188" i="4" s="1"/>
  <c r="G188" i="4"/>
  <c r="AB187" i="4"/>
  <c r="G187" i="4"/>
  <c r="AB186" i="4"/>
  <c r="G186" i="4"/>
  <c r="AB185" i="4"/>
  <c r="G185" i="4"/>
  <c r="AB184" i="4"/>
  <c r="G184" i="4"/>
  <c r="W183" i="4"/>
  <c r="Z183" i="4" s="1"/>
  <c r="G183" i="4"/>
  <c r="W182" i="4"/>
  <c r="Z182" i="4" s="1"/>
  <c r="G182" i="4"/>
  <c r="G181" i="4"/>
  <c r="W180" i="4"/>
  <c r="Z180" i="4" s="1"/>
  <c r="G180" i="4"/>
  <c r="W179" i="4"/>
  <c r="Z179" i="4" s="1"/>
  <c r="G179" i="4"/>
  <c r="AB178" i="4"/>
  <c r="G178" i="4"/>
  <c r="AB177" i="4"/>
  <c r="G177" i="4"/>
  <c r="W176" i="4"/>
  <c r="Z176" i="4" s="1"/>
  <c r="G176" i="4"/>
  <c r="AB175" i="4"/>
  <c r="G175" i="4"/>
  <c r="AB174" i="4"/>
  <c r="G174" i="4"/>
  <c r="AB173" i="4"/>
  <c r="G173" i="4"/>
  <c r="AB172" i="4"/>
  <c r="G172" i="4"/>
  <c r="AB171" i="4"/>
  <c r="G171" i="4"/>
  <c r="G170" i="4"/>
  <c r="AB169" i="4"/>
  <c r="G169" i="4"/>
  <c r="AB168" i="4"/>
  <c r="W168" i="4"/>
  <c r="Z168" i="4" s="1"/>
  <c r="G168" i="4"/>
  <c r="U167" i="4"/>
  <c r="T167" i="4"/>
  <c r="S167" i="4"/>
  <c r="R167" i="4"/>
  <c r="Q167" i="4"/>
  <c r="P167" i="4"/>
  <c r="O167" i="4"/>
  <c r="N167" i="4"/>
  <c r="M167" i="4"/>
  <c r="L167" i="4"/>
  <c r="G167" i="4"/>
  <c r="AB166" i="4"/>
  <c r="W166" i="4"/>
  <c r="Z166" i="4" s="1"/>
  <c r="G166" i="4"/>
  <c r="V165" i="4"/>
  <c r="U165" i="4"/>
  <c r="T165" i="4"/>
  <c r="S165" i="4"/>
  <c r="R165" i="4"/>
  <c r="Q165" i="4"/>
  <c r="P165" i="4"/>
  <c r="O165" i="4"/>
  <c r="N165" i="4"/>
  <c r="M165" i="4"/>
  <c r="L165" i="4"/>
  <c r="G165" i="4"/>
  <c r="V164" i="4"/>
  <c r="U164" i="4"/>
  <c r="T164" i="4"/>
  <c r="S164" i="4"/>
  <c r="R164" i="4"/>
  <c r="Q164" i="4"/>
  <c r="P164" i="4"/>
  <c r="O164" i="4"/>
  <c r="N164" i="4"/>
  <c r="M164" i="4"/>
  <c r="L164" i="4"/>
  <c r="G164" i="4"/>
  <c r="V163" i="4"/>
  <c r="U163" i="4"/>
  <c r="T163" i="4"/>
  <c r="S163" i="4"/>
  <c r="R163" i="4"/>
  <c r="Q163" i="4"/>
  <c r="P163" i="4"/>
  <c r="O163" i="4"/>
  <c r="N163" i="4"/>
  <c r="M163" i="4"/>
  <c r="L163" i="4"/>
  <c r="G163" i="4"/>
  <c r="AB162" i="4"/>
  <c r="W162" i="4"/>
  <c r="Z162" i="4" s="1"/>
  <c r="G162" i="4"/>
  <c r="AB161" i="4"/>
  <c r="G161" i="4"/>
  <c r="AB160" i="4"/>
  <c r="G160" i="4"/>
  <c r="W159" i="4"/>
  <c r="Z159" i="4" s="1"/>
  <c r="G159" i="4"/>
  <c r="AB158" i="4"/>
  <c r="G158" i="4"/>
  <c r="AB157" i="4"/>
  <c r="G157" i="4"/>
  <c r="G156" i="4"/>
  <c r="AB155" i="4"/>
  <c r="G155" i="4"/>
  <c r="AB154" i="4"/>
  <c r="G154" i="4"/>
  <c r="AB153" i="4"/>
  <c r="G153" i="4"/>
  <c r="W152" i="4"/>
  <c r="Z152" i="4" s="1"/>
  <c r="G152" i="4"/>
  <c r="AB151" i="4"/>
  <c r="G151" i="4"/>
  <c r="U150" i="4"/>
  <c r="T150" i="4"/>
  <c r="S150" i="4"/>
  <c r="R150" i="4"/>
  <c r="Q150" i="4"/>
  <c r="O150" i="4"/>
  <c r="M150" i="4"/>
  <c r="L150" i="4"/>
  <c r="G150" i="4"/>
  <c r="V149" i="4"/>
  <c r="U149" i="4"/>
  <c r="T149" i="4"/>
  <c r="S149" i="4"/>
  <c r="R149" i="4"/>
  <c r="Q149" i="4"/>
  <c r="P149" i="4"/>
  <c r="N149" i="4"/>
  <c r="L149" i="4"/>
  <c r="G149" i="4"/>
  <c r="U148" i="4"/>
  <c r="T148" i="4"/>
  <c r="S148" i="4"/>
  <c r="R148" i="4"/>
  <c r="Q148" i="4"/>
  <c r="P148" i="4"/>
  <c r="M148" i="4"/>
  <c r="L148" i="4"/>
  <c r="G148" i="4"/>
  <c r="U147" i="4"/>
  <c r="S147" i="4"/>
  <c r="R147" i="4"/>
  <c r="P147" i="4"/>
  <c r="N147" i="4"/>
  <c r="M147" i="4"/>
  <c r="L147" i="4"/>
  <c r="G147" i="4"/>
  <c r="U146" i="4"/>
  <c r="T146" i="4"/>
  <c r="S146" i="4"/>
  <c r="R146" i="4"/>
  <c r="Q146" i="4"/>
  <c r="P146" i="4"/>
  <c r="N146" i="4"/>
  <c r="M146" i="4"/>
  <c r="L146" i="4"/>
  <c r="G146" i="4"/>
  <c r="U145" i="4"/>
  <c r="S145" i="4"/>
  <c r="P145" i="4"/>
  <c r="N145" i="4"/>
  <c r="M145" i="4"/>
  <c r="L145" i="4"/>
  <c r="G145" i="4"/>
  <c r="V144" i="4"/>
  <c r="U144" i="4"/>
  <c r="T144" i="4"/>
  <c r="S144" i="4"/>
  <c r="R144" i="4"/>
  <c r="Q144" i="4"/>
  <c r="P144" i="4"/>
  <c r="O144" i="4"/>
  <c r="N144" i="4"/>
  <c r="M144" i="4"/>
  <c r="L144" i="4"/>
  <c r="G144" i="4"/>
  <c r="V143" i="4"/>
  <c r="U143" i="4"/>
  <c r="T143" i="4"/>
  <c r="S143" i="4"/>
  <c r="R143" i="4"/>
  <c r="Q143" i="4"/>
  <c r="P143" i="4"/>
  <c r="M143" i="4"/>
  <c r="L143" i="4"/>
  <c r="G143" i="4"/>
  <c r="U142" i="4"/>
  <c r="T142" i="4"/>
  <c r="S142" i="4"/>
  <c r="R142" i="4"/>
  <c r="Q142" i="4"/>
  <c r="P142" i="4"/>
  <c r="O142" i="4"/>
  <c r="N142" i="4"/>
  <c r="L142" i="4"/>
  <c r="G142" i="4"/>
  <c r="V141" i="4"/>
  <c r="U141" i="4"/>
  <c r="T141" i="4"/>
  <c r="S141" i="4"/>
  <c r="R141" i="4"/>
  <c r="Q141" i="4"/>
  <c r="O141" i="4"/>
  <c r="N141" i="4"/>
  <c r="M141" i="4"/>
  <c r="L141" i="4"/>
  <c r="G141" i="4"/>
  <c r="U140" i="4"/>
  <c r="T140" i="4"/>
  <c r="S140" i="4"/>
  <c r="R140" i="4"/>
  <c r="P140" i="4"/>
  <c r="O140" i="4"/>
  <c r="M140" i="4"/>
  <c r="L140" i="4"/>
  <c r="G140" i="4"/>
  <c r="U139" i="4"/>
  <c r="T139" i="4"/>
  <c r="S139" i="4"/>
  <c r="N139" i="4"/>
  <c r="L139" i="4"/>
  <c r="G139" i="4"/>
  <c r="V138" i="4"/>
  <c r="U138" i="4"/>
  <c r="T138" i="4"/>
  <c r="S138" i="4"/>
  <c r="R138" i="4"/>
  <c r="P138" i="4"/>
  <c r="O138" i="4"/>
  <c r="N138" i="4"/>
  <c r="M138" i="4"/>
  <c r="L138" i="4"/>
  <c r="G138" i="4"/>
  <c r="V137" i="4"/>
  <c r="U137" i="4"/>
  <c r="T137" i="4"/>
  <c r="S137" i="4"/>
  <c r="R137" i="4"/>
  <c r="Q137" i="4"/>
  <c r="P137" i="4"/>
  <c r="O137" i="4"/>
  <c r="N137" i="4"/>
  <c r="M137" i="4"/>
  <c r="L137" i="4"/>
  <c r="G137" i="4"/>
  <c r="V136" i="4"/>
  <c r="U136" i="4"/>
  <c r="T136" i="4"/>
  <c r="S136" i="4"/>
  <c r="R136" i="4"/>
  <c r="P136" i="4"/>
  <c r="O136" i="4"/>
  <c r="N136" i="4"/>
  <c r="M136" i="4"/>
  <c r="L136" i="4"/>
  <c r="G136" i="4"/>
  <c r="U135" i="4"/>
  <c r="T135" i="4"/>
  <c r="S135" i="4"/>
  <c r="R135" i="4"/>
  <c r="Q135" i="4"/>
  <c r="P135" i="4"/>
  <c r="O135" i="4"/>
  <c r="N135" i="4"/>
  <c r="M135" i="4"/>
  <c r="L135" i="4"/>
  <c r="G135" i="4"/>
  <c r="V134" i="4"/>
  <c r="U134" i="4"/>
  <c r="T134" i="4"/>
  <c r="S134" i="4"/>
  <c r="P134" i="4"/>
  <c r="O134" i="4"/>
  <c r="L134" i="4"/>
  <c r="G134" i="4"/>
  <c r="U133" i="4"/>
  <c r="T133" i="4"/>
  <c r="S133" i="4"/>
  <c r="P133" i="4"/>
  <c r="L133" i="4"/>
  <c r="G133" i="4"/>
  <c r="S132" i="4"/>
  <c r="M132" i="4"/>
  <c r="L132" i="4"/>
  <c r="G132" i="4"/>
  <c r="U131" i="4"/>
  <c r="T131" i="4"/>
  <c r="S131" i="4"/>
  <c r="R131" i="4"/>
  <c r="Q131" i="4"/>
  <c r="P131" i="4"/>
  <c r="O131" i="4"/>
  <c r="L131" i="4"/>
  <c r="G131" i="4"/>
  <c r="U130" i="4"/>
  <c r="T130" i="4"/>
  <c r="R130" i="4"/>
  <c r="P130" i="4"/>
  <c r="L130" i="4"/>
  <c r="G130" i="4"/>
  <c r="U129" i="4"/>
  <c r="T129" i="4"/>
  <c r="S129" i="4"/>
  <c r="P129" i="4"/>
  <c r="O129" i="4"/>
  <c r="M129" i="4"/>
  <c r="L129" i="4"/>
  <c r="G129" i="4"/>
  <c r="U128" i="4"/>
  <c r="T128" i="4"/>
  <c r="S128" i="4"/>
  <c r="R128" i="4"/>
  <c r="Q128" i="4"/>
  <c r="P128" i="4"/>
  <c r="O128" i="4"/>
  <c r="N128" i="4"/>
  <c r="M128" i="4"/>
  <c r="L128" i="4"/>
  <c r="G128" i="4"/>
  <c r="V127" i="4"/>
  <c r="U127" i="4"/>
  <c r="T127" i="4"/>
  <c r="S127" i="4"/>
  <c r="R127" i="4"/>
  <c r="Q127" i="4"/>
  <c r="P127" i="4"/>
  <c r="O127" i="4"/>
  <c r="M127" i="4"/>
  <c r="L127" i="4"/>
  <c r="G127" i="4"/>
  <c r="AB126" i="4"/>
  <c r="G126" i="4"/>
  <c r="W125" i="4"/>
  <c r="Z125" i="4" s="1"/>
  <c r="G125" i="4"/>
  <c r="V124" i="4"/>
  <c r="U124" i="4"/>
  <c r="T124" i="4"/>
  <c r="S124" i="4"/>
  <c r="R124" i="4"/>
  <c r="Q124" i="4"/>
  <c r="P124" i="4"/>
  <c r="O124" i="4"/>
  <c r="N124" i="4"/>
  <c r="L124" i="4"/>
  <c r="G124" i="4"/>
  <c r="AB123" i="4"/>
  <c r="G123" i="4"/>
  <c r="U122" i="4"/>
  <c r="T122" i="4"/>
  <c r="S122" i="4"/>
  <c r="R122" i="4"/>
  <c r="Q122" i="4"/>
  <c r="P122" i="4"/>
  <c r="O122" i="4"/>
  <c r="N122" i="4"/>
  <c r="M122" i="4"/>
  <c r="L122" i="4"/>
  <c r="G122" i="4"/>
  <c r="AB121" i="4"/>
  <c r="G121" i="4"/>
  <c r="W120" i="4"/>
  <c r="Z120" i="4" s="1"/>
  <c r="G120" i="4"/>
  <c r="W119" i="4"/>
  <c r="Z119" i="4" s="1"/>
  <c r="G119" i="4"/>
  <c r="W118" i="4"/>
  <c r="Z118" i="4" s="1"/>
  <c r="G118" i="4"/>
  <c r="AB117" i="4"/>
  <c r="G117" i="4"/>
  <c r="AB116" i="4"/>
  <c r="G116" i="4"/>
  <c r="W115" i="4"/>
  <c r="Z115" i="4" s="1"/>
  <c r="G115" i="4"/>
  <c r="W114" i="4"/>
  <c r="Z114" i="4" s="1"/>
  <c r="G114" i="4"/>
  <c r="V113" i="4"/>
  <c r="U113" i="4"/>
  <c r="T113" i="4"/>
  <c r="S113" i="4"/>
  <c r="R113" i="4"/>
  <c r="Q113" i="4"/>
  <c r="P113" i="4"/>
  <c r="O113" i="4"/>
  <c r="N113" i="4"/>
  <c r="M113" i="4"/>
  <c r="L113" i="4"/>
  <c r="G113" i="4"/>
  <c r="U112" i="4"/>
  <c r="M112" i="4"/>
  <c r="L112" i="4"/>
  <c r="G112" i="4"/>
  <c r="U111" i="4"/>
  <c r="T111" i="4"/>
  <c r="S111" i="4"/>
  <c r="R111" i="4"/>
  <c r="Q111" i="4"/>
  <c r="P111" i="4"/>
  <c r="O111" i="4"/>
  <c r="N111" i="4"/>
  <c r="M111" i="4"/>
  <c r="L111" i="4"/>
  <c r="G111" i="4"/>
  <c r="U110" i="4"/>
  <c r="T110" i="4"/>
  <c r="S110" i="4"/>
  <c r="R110" i="4"/>
  <c r="Q110" i="4"/>
  <c r="O110" i="4"/>
  <c r="N110" i="4"/>
  <c r="M110" i="4"/>
  <c r="L110" i="4"/>
  <c r="G110" i="4"/>
  <c r="V109" i="4"/>
  <c r="U109" i="4"/>
  <c r="T109" i="4"/>
  <c r="S109" i="4"/>
  <c r="R109" i="4"/>
  <c r="Q109" i="4"/>
  <c r="P109" i="4"/>
  <c r="O109" i="4"/>
  <c r="N109" i="4"/>
  <c r="M109" i="4"/>
  <c r="L109" i="4"/>
  <c r="G109" i="4"/>
  <c r="V108" i="4"/>
  <c r="U108" i="4"/>
  <c r="T108" i="4"/>
  <c r="S108" i="4"/>
  <c r="R108" i="4"/>
  <c r="Q108" i="4"/>
  <c r="P108" i="4"/>
  <c r="O108" i="4"/>
  <c r="N108" i="4"/>
  <c r="M108" i="4"/>
  <c r="L108" i="4"/>
  <c r="G108" i="4"/>
  <c r="V107" i="4"/>
  <c r="U107" i="4"/>
  <c r="T107" i="4"/>
  <c r="S107" i="4"/>
  <c r="R107" i="4"/>
  <c r="Q107" i="4"/>
  <c r="P107" i="4"/>
  <c r="O107" i="4"/>
  <c r="N107" i="4"/>
  <c r="M107" i="4"/>
  <c r="L107" i="4"/>
  <c r="G107" i="4"/>
  <c r="V106" i="4"/>
  <c r="U106" i="4"/>
  <c r="T106" i="4"/>
  <c r="S106" i="4"/>
  <c r="R106" i="4"/>
  <c r="Q106" i="4"/>
  <c r="P106" i="4"/>
  <c r="O106" i="4"/>
  <c r="N106" i="4"/>
  <c r="M106" i="4"/>
  <c r="L106" i="4"/>
  <c r="G106" i="4"/>
  <c r="V105" i="4"/>
  <c r="U105" i="4"/>
  <c r="T105" i="4"/>
  <c r="S105" i="4"/>
  <c r="R105" i="4"/>
  <c r="Q105" i="4"/>
  <c r="P105" i="4"/>
  <c r="O105" i="4"/>
  <c r="N105" i="4"/>
  <c r="M105" i="4"/>
  <c r="L105" i="4"/>
  <c r="G105" i="4"/>
  <c r="W104" i="4"/>
  <c r="Z104" i="4" s="1"/>
  <c r="G104" i="4"/>
  <c r="AB102" i="4"/>
  <c r="G102" i="4"/>
  <c r="AB101" i="4"/>
  <c r="G101" i="4"/>
  <c r="U100" i="4"/>
  <c r="T100" i="4"/>
  <c r="S100" i="4"/>
  <c r="R100" i="4"/>
  <c r="P100" i="4"/>
  <c r="N100" i="4"/>
  <c r="M100" i="4"/>
  <c r="L100" i="4"/>
  <c r="G100" i="4"/>
  <c r="V99" i="4"/>
  <c r="U99" i="4"/>
  <c r="T99" i="4"/>
  <c r="S99" i="4"/>
  <c r="R99" i="4"/>
  <c r="P99" i="4"/>
  <c r="O99" i="4"/>
  <c r="N99" i="4"/>
  <c r="M99" i="4"/>
  <c r="L99" i="4"/>
  <c r="G99" i="4"/>
  <c r="U98" i="4"/>
  <c r="T98" i="4"/>
  <c r="S98" i="4"/>
  <c r="R98" i="4"/>
  <c r="O98" i="4"/>
  <c r="N98" i="4"/>
  <c r="M98" i="4"/>
  <c r="L98" i="4"/>
  <c r="G98" i="4"/>
  <c r="U97" i="4"/>
  <c r="T97" i="4"/>
  <c r="S97" i="4"/>
  <c r="R97" i="4"/>
  <c r="P97" i="4"/>
  <c r="M97" i="4"/>
  <c r="L97" i="4"/>
  <c r="G97" i="4"/>
  <c r="U96" i="4"/>
  <c r="T96" i="4"/>
  <c r="S96" i="4"/>
  <c r="P96" i="4"/>
  <c r="O96" i="4"/>
  <c r="N96" i="4"/>
  <c r="M96" i="4"/>
  <c r="L96" i="4"/>
  <c r="G96" i="4"/>
  <c r="U95" i="4"/>
  <c r="T95" i="4"/>
  <c r="S95" i="4"/>
  <c r="R95" i="4"/>
  <c r="G95" i="4"/>
  <c r="U94" i="4"/>
  <c r="T94" i="4"/>
  <c r="S94" i="4"/>
  <c r="R94" i="4"/>
  <c r="P94" i="4"/>
  <c r="O94" i="4"/>
  <c r="N94" i="4"/>
  <c r="M94" i="4"/>
  <c r="L94" i="4"/>
  <c r="G94" i="4"/>
  <c r="V93" i="4"/>
  <c r="U93" i="4"/>
  <c r="T93" i="4"/>
  <c r="S93" i="4"/>
  <c r="R93" i="4"/>
  <c r="Q93" i="4"/>
  <c r="P93" i="4"/>
  <c r="O93" i="4"/>
  <c r="N93" i="4"/>
  <c r="M93" i="4"/>
  <c r="L93" i="4"/>
  <c r="G93" i="4"/>
  <c r="V92" i="4"/>
  <c r="U92" i="4"/>
  <c r="T92" i="4"/>
  <c r="S92" i="4"/>
  <c r="R92" i="4"/>
  <c r="Q92" i="4"/>
  <c r="P92" i="4"/>
  <c r="O92" i="4"/>
  <c r="L92" i="4"/>
  <c r="G92" i="4"/>
  <c r="U91" i="4"/>
  <c r="S91" i="4"/>
  <c r="R91" i="4"/>
  <c r="P91" i="4"/>
  <c r="O91" i="4"/>
  <c r="N91" i="4"/>
  <c r="L91" i="4"/>
  <c r="G91" i="4"/>
  <c r="V90" i="4"/>
  <c r="U90" i="4"/>
  <c r="T90" i="4"/>
  <c r="S90" i="4"/>
  <c r="R90" i="4"/>
  <c r="Q90" i="4"/>
  <c r="P90" i="4"/>
  <c r="O90" i="4"/>
  <c r="N90" i="4"/>
  <c r="M90" i="4"/>
  <c r="L90" i="4"/>
  <c r="G90" i="4"/>
  <c r="V89" i="4"/>
  <c r="U89" i="4"/>
  <c r="T89" i="4"/>
  <c r="S89" i="4"/>
  <c r="R89" i="4"/>
  <c r="N89" i="4"/>
  <c r="M89" i="4"/>
  <c r="L89" i="4"/>
  <c r="G89" i="4"/>
  <c r="V88" i="4"/>
  <c r="U88" i="4"/>
  <c r="T88" i="4"/>
  <c r="S88" i="4"/>
  <c r="R88" i="4"/>
  <c r="P88" i="4"/>
  <c r="O88" i="4"/>
  <c r="M88" i="4"/>
  <c r="L88" i="4"/>
  <c r="G88" i="4"/>
  <c r="U87" i="4"/>
  <c r="T87" i="4"/>
  <c r="S87" i="4"/>
  <c r="R87" i="4"/>
  <c r="P87" i="4"/>
  <c r="O87" i="4"/>
  <c r="M87" i="4"/>
  <c r="L87" i="4"/>
  <c r="G87" i="4"/>
  <c r="V86" i="4"/>
  <c r="U86" i="4"/>
  <c r="T86" i="4"/>
  <c r="S86" i="4"/>
  <c r="R86" i="4"/>
  <c r="Q86" i="4"/>
  <c r="P86" i="4"/>
  <c r="O86" i="4"/>
  <c r="N86" i="4"/>
  <c r="M86" i="4"/>
  <c r="L86" i="4"/>
  <c r="G86" i="4"/>
  <c r="V85" i="4"/>
  <c r="U85" i="4"/>
  <c r="T85" i="4"/>
  <c r="S85" i="4"/>
  <c r="Q85" i="4"/>
  <c r="P85" i="4"/>
  <c r="O85" i="4"/>
  <c r="N85" i="4"/>
  <c r="M85" i="4"/>
  <c r="L85" i="4"/>
  <c r="G85" i="4"/>
  <c r="V84" i="4"/>
  <c r="U84" i="4"/>
  <c r="T84" i="4"/>
  <c r="S84" i="4"/>
  <c r="R84" i="4"/>
  <c r="Q84" i="4"/>
  <c r="P84" i="4"/>
  <c r="O84" i="4"/>
  <c r="N84" i="4"/>
  <c r="M84" i="4"/>
  <c r="L84" i="4"/>
  <c r="G84" i="4"/>
  <c r="U83" i="4"/>
  <c r="T83" i="4"/>
  <c r="S83" i="4"/>
  <c r="R83" i="4"/>
  <c r="Q83" i="4"/>
  <c r="P83" i="4"/>
  <c r="O83" i="4"/>
  <c r="N83" i="4"/>
  <c r="M83" i="4"/>
  <c r="L83" i="4"/>
  <c r="G83" i="4"/>
  <c r="V82" i="4"/>
  <c r="U82" i="4"/>
  <c r="T82" i="4"/>
  <c r="S82" i="4"/>
  <c r="R82" i="4"/>
  <c r="Q82" i="4"/>
  <c r="P82" i="4"/>
  <c r="O82" i="4"/>
  <c r="N82" i="4"/>
  <c r="M82" i="4"/>
  <c r="L82" i="4"/>
  <c r="G82" i="4"/>
  <c r="V81" i="4"/>
  <c r="U81" i="4"/>
  <c r="T81" i="4"/>
  <c r="S81" i="4"/>
  <c r="R81" i="4"/>
  <c r="Q81" i="4"/>
  <c r="P81" i="4"/>
  <c r="O81" i="4"/>
  <c r="N81" i="4"/>
  <c r="M81" i="4"/>
  <c r="L81" i="4"/>
  <c r="G81" i="4"/>
  <c r="V80" i="4"/>
  <c r="U80" i="4"/>
  <c r="T80" i="4"/>
  <c r="S80" i="4"/>
  <c r="R80" i="4"/>
  <c r="Q80" i="4"/>
  <c r="P80" i="4"/>
  <c r="O80" i="4"/>
  <c r="N80" i="4"/>
  <c r="M80" i="4"/>
  <c r="L80" i="4"/>
  <c r="G80" i="4"/>
  <c r="U79" i="4"/>
  <c r="T79" i="4"/>
  <c r="S79" i="4"/>
  <c r="R79" i="4"/>
  <c r="N79" i="4"/>
  <c r="M79" i="4"/>
  <c r="L79" i="4"/>
  <c r="G79" i="4"/>
  <c r="W78" i="4"/>
  <c r="Z78" i="4" s="1"/>
  <c r="G78" i="4"/>
  <c r="V77" i="4"/>
  <c r="U77" i="4"/>
  <c r="T77" i="4"/>
  <c r="S77" i="4"/>
  <c r="R77" i="4"/>
  <c r="Q77" i="4"/>
  <c r="P77" i="4"/>
  <c r="O77" i="4"/>
  <c r="N77" i="4"/>
  <c r="M77" i="4"/>
  <c r="L77" i="4"/>
  <c r="G77" i="4"/>
  <c r="V76" i="4"/>
  <c r="U76" i="4"/>
  <c r="T76" i="4"/>
  <c r="S76" i="4"/>
  <c r="R76" i="4"/>
  <c r="Q76" i="4"/>
  <c r="P76" i="4"/>
  <c r="O76" i="4"/>
  <c r="N76" i="4"/>
  <c r="M76" i="4"/>
  <c r="L76" i="4"/>
  <c r="G76" i="4"/>
  <c r="V75" i="4"/>
  <c r="U75" i="4"/>
  <c r="T75" i="4"/>
  <c r="S75" i="4"/>
  <c r="R75" i="4"/>
  <c r="Q75" i="4"/>
  <c r="P75" i="4"/>
  <c r="O75" i="4"/>
  <c r="N75" i="4"/>
  <c r="M75" i="4"/>
  <c r="L75" i="4"/>
  <c r="G75" i="4"/>
  <c r="V74" i="4"/>
  <c r="U74" i="4"/>
  <c r="T74" i="4"/>
  <c r="S74" i="4"/>
  <c r="R74" i="4"/>
  <c r="Q74" i="4"/>
  <c r="P74" i="4"/>
  <c r="O74" i="4"/>
  <c r="N74" i="4"/>
  <c r="L74" i="4"/>
  <c r="G74" i="4"/>
  <c r="V73" i="4"/>
  <c r="U73" i="4"/>
  <c r="T73" i="4"/>
  <c r="S73" i="4"/>
  <c r="R73" i="4"/>
  <c r="Q73" i="4"/>
  <c r="P73" i="4"/>
  <c r="O73" i="4"/>
  <c r="N73" i="4"/>
  <c r="M73" i="4"/>
  <c r="L73" i="4"/>
  <c r="G73" i="4"/>
  <c r="V72" i="4"/>
  <c r="U72" i="4"/>
  <c r="T72" i="4"/>
  <c r="S72" i="4"/>
  <c r="R72" i="4"/>
  <c r="Q72" i="4"/>
  <c r="P72" i="4"/>
  <c r="O72" i="4"/>
  <c r="N72" i="4"/>
  <c r="M72" i="4"/>
  <c r="L72" i="4"/>
  <c r="G72" i="4"/>
  <c r="V71" i="4"/>
  <c r="U71" i="4"/>
  <c r="T71" i="4"/>
  <c r="S71" i="4"/>
  <c r="R71" i="4"/>
  <c r="Q71" i="4"/>
  <c r="P71" i="4"/>
  <c r="O71" i="4"/>
  <c r="N71" i="4"/>
  <c r="M71" i="4"/>
  <c r="L71" i="4"/>
  <c r="G71" i="4"/>
  <c r="V70" i="4"/>
  <c r="U70" i="4"/>
  <c r="T70" i="4"/>
  <c r="S70" i="4"/>
  <c r="P70" i="4"/>
  <c r="N70" i="4"/>
  <c r="M70" i="4"/>
  <c r="L70" i="4"/>
  <c r="G70" i="4"/>
  <c r="AB69" i="4"/>
  <c r="G69" i="4"/>
  <c r="V68" i="4"/>
  <c r="U68" i="4"/>
  <c r="T68" i="4"/>
  <c r="S68" i="4"/>
  <c r="R68" i="4"/>
  <c r="Q68" i="4"/>
  <c r="P68" i="4"/>
  <c r="O68" i="4"/>
  <c r="N68" i="4"/>
  <c r="M68" i="4"/>
  <c r="L68" i="4"/>
  <c r="G68" i="4"/>
  <c r="AB67" i="4"/>
  <c r="G67" i="4"/>
  <c r="V66" i="4"/>
  <c r="U66" i="4"/>
  <c r="T66" i="4"/>
  <c r="S66" i="4"/>
  <c r="R66" i="4"/>
  <c r="Q66" i="4"/>
  <c r="P66" i="4"/>
  <c r="N66" i="4"/>
  <c r="M66" i="4"/>
  <c r="L66" i="4"/>
  <c r="G66" i="4"/>
  <c r="V65" i="4"/>
  <c r="U65" i="4"/>
  <c r="T65" i="4"/>
  <c r="S65" i="4"/>
  <c r="R65" i="4"/>
  <c r="Q65" i="4"/>
  <c r="P65" i="4"/>
  <c r="N65" i="4"/>
  <c r="M65" i="4"/>
  <c r="L65" i="4"/>
  <c r="G65" i="4"/>
  <c r="V64" i="4"/>
  <c r="U64" i="4"/>
  <c r="T64" i="4"/>
  <c r="S64" i="4"/>
  <c r="R64" i="4"/>
  <c r="P64" i="4"/>
  <c r="O64" i="4"/>
  <c r="N64" i="4"/>
  <c r="M64" i="4"/>
  <c r="L64" i="4"/>
  <c r="G64" i="4"/>
  <c r="V63" i="4"/>
  <c r="U63" i="4"/>
  <c r="T63" i="4"/>
  <c r="S63" i="4"/>
  <c r="R63" i="4"/>
  <c r="Q63" i="4"/>
  <c r="P63" i="4"/>
  <c r="O63" i="4"/>
  <c r="N63" i="4"/>
  <c r="M63" i="4"/>
  <c r="L63" i="4"/>
  <c r="G63" i="4"/>
  <c r="T62" i="4"/>
  <c r="S62" i="4"/>
  <c r="R62" i="4"/>
  <c r="Q62" i="4"/>
  <c r="P62" i="4"/>
  <c r="N62" i="4"/>
  <c r="M62" i="4"/>
  <c r="L62" i="4"/>
  <c r="G62" i="4"/>
  <c r="U61" i="4"/>
  <c r="T61" i="4"/>
  <c r="S61" i="4"/>
  <c r="Q61" i="4"/>
  <c r="O61" i="4"/>
  <c r="N61" i="4"/>
  <c r="L61" i="4"/>
  <c r="G61" i="4"/>
  <c r="AB60" i="4"/>
  <c r="G60" i="4"/>
  <c r="U59" i="4"/>
  <c r="T59" i="4"/>
  <c r="S59" i="4"/>
  <c r="Q59" i="4"/>
  <c r="P59" i="4"/>
  <c r="O59" i="4"/>
  <c r="N59" i="4"/>
  <c r="M59" i="4"/>
  <c r="L59" i="4"/>
  <c r="G59" i="4"/>
  <c r="N58" i="4"/>
  <c r="M58" i="4"/>
  <c r="G58" i="4"/>
  <c r="M57" i="4"/>
  <c r="L57" i="4"/>
  <c r="G57" i="4"/>
  <c r="AB56" i="4"/>
  <c r="G56" i="4"/>
  <c r="V55" i="4"/>
  <c r="U55" i="4"/>
  <c r="T55" i="4"/>
  <c r="S55" i="4"/>
  <c r="R55" i="4"/>
  <c r="Q55" i="4"/>
  <c r="P55" i="4"/>
  <c r="O55" i="4"/>
  <c r="N55" i="4"/>
  <c r="M55" i="4"/>
  <c r="L55" i="4"/>
  <c r="G55" i="4"/>
  <c r="V54" i="4"/>
  <c r="U54" i="4"/>
  <c r="T54" i="4"/>
  <c r="S54" i="4"/>
  <c r="N54" i="4"/>
  <c r="M54" i="4"/>
  <c r="L54" i="4"/>
  <c r="G54" i="4"/>
  <c r="V53" i="4"/>
  <c r="U53" i="4"/>
  <c r="T53" i="4"/>
  <c r="R53" i="4"/>
  <c r="Q53" i="4"/>
  <c r="P53" i="4"/>
  <c r="O53" i="4"/>
  <c r="M53" i="4"/>
  <c r="L53" i="4"/>
  <c r="G53" i="4"/>
  <c r="V52" i="4"/>
  <c r="U52" i="4"/>
  <c r="T52" i="4"/>
  <c r="S52" i="4"/>
  <c r="R52" i="4"/>
  <c r="Q52" i="4"/>
  <c r="P52" i="4"/>
  <c r="O52" i="4"/>
  <c r="N52" i="4"/>
  <c r="M52" i="4"/>
  <c r="L52" i="4"/>
  <c r="G52" i="4"/>
  <c r="V51" i="4"/>
  <c r="U51" i="4"/>
  <c r="T51" i="4"/>
  <c r="S51" i="4"/>
  <c r="R51" i="4"/>
  <c r="Q51" i="4"/>
  <c r="P51" i="4"/>
  <c r="N51" i="4"/>
  <c r="M51" i="4"/>
  <c r="L51" i="4"/>
  <c r="G51" i="4"/>
  <c r="R50" i="4"/>
  <c r="P50" i="4"/>
  <c r="O50" i="4"/>
  <c r="M50" i="4"/>
  <c r="L50" i="4"/>
  <c r="G50" i="4"/>
  <c r="AB49" i="4"/>
  <c r="G49" i="4"/>
  <c r="AB48" i="4"/>
  <c r="G48" i="4"/>
  <c r="AB47" i="4"/>
  <c r="G47" i="4"/>
  <c r="AB46" i="4"/>
  <c r="G46" i="4"/>
  <c r="AB45" i="4"/>
  <c r="W45" i="4"/>
  <c r="Z45" i="4" s="1"/>
  <c r="G45" i="4"/>
  <c r="AB44" i="4"/>
  <c r="G44" i="4"/>
  <c r="AB43" i="4"/>
  <c r="G43" i="4"/>
  <c r="W42" i="4"/>
  <c r="Z42" i="4" s="1"/>
  <c r="G42" i="4"/>
  <c r="W41" i="4"/>
  <c r="Z41" i="4" s="1"/>
  <c r="G41" i="4"/>
  <c r="AB40" i="4"/>
  <c r="G40" i="4"/>
  <c r="W39" i="4"/>
  <c r="Z39" i="4" s="1"/>
  <c r="G39" i="4"/>
  <c r="AB38" i="4"/>
  <c r="G38" i="4"/>
  <c r="AB37" i="4"/>
  <c r="W37" i="4"/>
  <c r="Z37" i="4" s="1"/>
  <c r="G37" i="4"/>
  <c r="AB36" i="4"/>
  <c r="G36" i="4"/>
  <c r="W35" i="4"/>
  <c r="Z35" i="4" s="1"/>
  <c r="G35" i="4"/>
  <c r="AB34" i="4"/>
  <c r="W34" i="4"/>
  <c r="Z34" i="4" s="1"/>
  <c r="G34" i="4"/>
  <c r="W33" i="4"/>
  <c r="Z33" i="4" s="1"/>
  <c r="G33" i="4"/>
  <c r="W32" i="4"/>
  <c r="Z32" i="4" s="1"/>
  <c r="G32" i="4"/>
  <c r="G31" i="4"/>
  <c r="AB30" i="4"/>
  <c r="G30" i="4"/>
  <c r="W29" i="4"/>
  <c r="Z29" i="4" s="1"/>
  <c r="G29" i="4"/>
  <c r="AB28" i="4"/>
  <c r="G28" i="4"/>
  <c r="AB27" i="4"/>
  <c r="G27" i="4"/>
  <c r="AB26" i="4"/>
  <c r="G26" i="4"/>
  <c r="AB25" i="4"/>
  <c r="G25" i="4"/>
  <c r="AB24" i="4"/>
  <c r="G24" i="4"/>
  <c r="V23" i="4"/>
  <c r="U23" i="4"/>
  <c r="T23" i="4"/>
  <c r="S23" i="4"/>
  <c r="R23" i="4"/>
  <c r="Q23" i="4"/>
  <c r="P23" i="4"/>
  <c r="O23" i="4"/>
  <c r="N23" i="4"/>
  <c r="M23" i="4"/>
  <c r="L23" i="4"/>
  <c r="G23" i="4"/>
  <c r="W22" i="4"/>
  <c r="Z22" i="4" s="1"/>
  <c r="G22" i="4"/>
  <c r="V21" i="4"/>
  <c r="U21" i="4"/>
  <c r="T21" i="4"/>
  <c r="S21" i="4"/>
  <c r="R21" i="4"/>
  <c r="P21" i="4"/>
  <c r="O21" i="4"/>
  <c r="N21" i="4"/>
  <c r="M21" i="4"/>
  <c r="L21" i="4"/>
  <c r="G21" i="4"/>
  <c r="AB20" i="4"/>
  <c r="G20" i="4"/>
  <c r="AB19" i="4"/>
  <c r="G19" i="4"/>
  <c r="V18" i="4"/>
  <c r="U18" i="4"/>
  <c r="T18" i="4"/>
  <c r="S18" i="4"/>
  <c r="R18" i="4"/>
  <c r="Q18" i="4"/>
  <c r="P18" i="4"/>
  <c r="O18" i="4"/>
  <c r="N18" i="4"/>
  <c r="M18" i="4"/>
  <c r="L18" i="4"/>
  <c r="G18" i="4"/>
  <c r="V17" i="4"/>
  <c r="U17" i="4"/>
  <c r="T17" i="4"/>
  <c r="S17" i="4"/>
  <c r="R17" i="4"/>
  <c r="Q17" i="4"/>
  <c r="P17" i="4"/>
  <c r="O17" i="4"/>
  <c r="N17" i="4"/>
  <c r="M17" i="4"/>
  <c r="L17" i="4"/>
  <c r="G17" i="4"/>
  <c r="V16" i="4"/>
  <c r="U16" i="4"/>
  <c r="T16" i="4"/>
  <c r="S16" i="4"/>
  <c r="R16" i="4"/>
  <c r="P16" i="4"/>
  <c r="O16" i="4"/>
  <c r="N16" i="4"/>
  <c r="M16" i="4"/>
  <c r="L16" i="4"/>
  <c r="G16" i="4"/>
  <c r="AB15" i="4"/>
  <c r="G15" i="4"/>
  <c r="AB14" i="4"/>
  <c r="G14" i="4"/>
  <c r="W13" i="4"/>
  <c r="Z13" i="4" s="1"/>
  <c r="G13" i="4"/>
  <c r="W12" i="4"/>
  <c r="Z12" i="4" s="1"/>
  <c r="G12" i="4"/>
  <c r="V11" i="4"/>
  <c r="U11" i="4"/>
  <c r="T11" i="4"/>
  <c r="S11" i="4"/>
  <c r="R11" i="4"/>
  <c r="Q11" i="4"/>
  <c r="O11" i="4"/>
  <c r="N11" i="4"/>
  <c r="M11" i="4"/>
  <c r="L11" i="4"/>
  <c r="G11" i="4"/>
  <c r="V10" i="4"/>
  <c r="U10" i="4"/>
  <c r="T10" i="4"/>
  <c r="S10" i="4"/>
  <c r="R10" i="4"/>
  <c r="Q10" i="4"/>
  <c r="O10" i="4"/>
  <c r="N10" i="4"/>
  <c r="M10" i="4"/>
  <c r="L10" i="4"/>
  <c r="G10" i="4"/>
  <c r="AB9" i="4"/>
  <c r="G9" i="4"/>
  <c r="W86" i="4" l="1"/>
  <c r="Z86" i="4" s="1"/>
  <c r="AB141" i="4"/>
  <c r="AB98" i="4"/>
  <c r="W82" i="4"/>
  <c r="Z82" i="4" s="1"/>
  <c r="W160" i="4"/>
  <c r="Z160" i="4" s="1"/>
  <c r="AB198" i="4"/>
  <c r="W9" i="4"/>
  <c r="Z9" i="4" s="1"/>
  <c r="W101" i="4"/>
  <c r="Z101" i="4" s="1"/>
  <c r="W175" i="4"/>
  <c r="Z175" i="4" s="1"/>
  <c r="AB77" i="4"/>
  <c r="AB12" i="4"/>
  <c r="W174" i="4"/>
  <c r="Z174" i="4" s="1"/>
  <c r="AB120" i="4"/>
  <c r="AB97" i="4"/>
  <c r="AB129" i="4"/>
  <c r="W196" i="4"/>
  <c r="Z196" i="4" s="1"/>
  <c r="W177" i="4"/>
  <c r="Z177" i="4" s="1"/>
  <c r="W141" i="4"/>
  <c r="Z141" i="4" s="1"/>
  <c r="AB86" i="4"/>
  <c r="AB33" i="4"/>
  <c r="AB115" i="4"/>
  <c r="W130" i="4"/>
  <c r="Z130" i="4" s="1"/>
  <c r="AB93" i="4"/>
  <c r="W19" i="4"/>
  <c r="Z19" i="4" s="1"/>
  <c r="AB95" i="4"/>
  <c r="W151" i="4"/>
  <c r="Z151" i="4" s="1"/>
  <c r="W123" i="4"/>
  <c r="Z123" i="4" s="1"/>
  <c r="W24" i="4"/>
  <c r="Z24" i="4" s="1"/>
  <c r="AB104" i="4"/>
  <c r="AB111" i="4"/>
  <c r="AB119" i="4"/>
  <c r="W192" i="4"/>
  <c r="Z192" i="4" s="1"/>
  <c r="W40" i="4"/>
  <c r="Z40" i="4" s="1"/>
  <c r="W47" i="4"/>
  <c r="Z47" i="4" s="1"/>
  <c r="AB108" i="4"/>
  <c r="AB152" i="4"/>
  <c r="W161" i="4"/>
  <c r="Z161" i="4" s="1"/>
  <c r="AB90" i="4"/>
  <c r="W25" i="4"/>
  <c r="Z25" i="4" s="1"/>
  <c r="W69" i="4"/>
  <c r="Z69" i="4" s="1"/>
  <c r="AB76" i="4"/>
  <c r="AB73" i="4"/>
  <c r="W111" i="4"/>
  <c r="Z111" i="4" s="1"/>
  <c r="W127" i="4"/>
  <c r="Z127" i="4" s="1"/>
  <c r="AB176" i="4"/>
  <c r="W67" i="4"/>
  <c r="Z67" i="4" s="1"/>
  <c r="W26" i="4"/>
  <c r="Z26" i="4" s="1"/>
  <c r="AB78" i="4"/>
  <c r="W187" i="4"/>
  <c r="Z187" i="4" s="1"/>
  <c r="AB42" i="4"/>
  <c r="W76" i="4"/>
  <c r="Z76" i="4" s="1"/>
  <c r="AB179" i="4"/>
  <c r="AB39" i="4"/>
  <c r="AB35" i="4"/>
  <c r="AB183" i="4"/>
  <c r="AB180" i="4"/>
  <c r="AB188" i="4"/>
  <c r="AB22" i="4"/>
  <c r="W36" i="4"/>
  <c r="Z36" i="4" s="1"/>
  <c r="AB125" i="4"/>
  <c r="W98" i="4"/>
  <c r="Z98" i="4" s="1"/>
  <c r="W27" i="4"/>
  <c r="Z27" i="4" s="1"/>
  <c r="W43" i="4"/>
  <c r="Z43" i="4" s="1"/>
  <c r="AB64" i="4"/>
  <c r="AB197" i="4"/>
  <c r="AB107" i="4"/>
  <c r="W64" i="4"/>
  <c r="Z64" i="4" s="1"/>
  <c r="AB130" i="4"/>
  <c r="W163" i="4"/>
  <c r="Z163" i="4" s="1"/>
  <c r="W17" i="4"/>
  <c r="Z17" i="4" s="1"/>
  <c r="W61" i="4"/>
  <c r="Z61" i="4" s="1"/>
  <c r="W73" i="4"/>
  <c r="Z73" i="4" s="1"/>
  <c r="W90" i="4"/>
  <c r="Z90" i="4" s="1"/>
  <c r="AB148" i="4"/>
  <c r="AB81" i="4"/>
  <c r="W139" i="4"/>
  <c r="Z139" i="4" s="1"/>
  <c r="AB59" i="4"/>
  <c r="W95" i="4"/>
  <c r="Z95" i="4" s="1"/>
  <c r="AB147" i="4"/>
  <c r="W10" i="4"/>
  <c r="Z10" i="4" s="1"/>
  <c r="AB53" i="4"/>
  <c r="AB204" i="4"/>
  <c r="AB149" i="4"/>
  <c r="AB163" i="4"/>
  <c r="W50" i="4"/>
  <c r="Z50" i="4" s="1"/>
  <c r="AB92" i="4"/>
  <c r="W145" i="4"/>
  <c r="Z145" i="4" s="1"/>
  <c r="W142" i="4"/>
  <c r="Z142" i="4" s="1"/>
  <c r="W147" i="4"/>
  <c r="Z147" i="4" s="1"/>
  <c r="AB138" i="4"/>
  <c r="W77" i="4"/>
  <c r="Z77" i="4" s="1"/>
  <c r="W129" i="4"/>
  <c r="Z129" i="4" s="1"/>
  <c r="AB57" i="4"/>
  <c r="AB127" i="4"/>
  <c r="AB135" i="4"/>
  <c r="AB89" i="4"/>
  <c r="W149" i="4"/>
  <c r="Z149" i="4" s="1"/>
  <c r="AB139" i="4"/>
  <c r="AB82" i="4"/>
  <c r="W108" i="4"/>
  <c r="Z108" i="4" s="1"/>
  <c r="AB142" i="4"/>
  <c r="AB72" i="4"/>
  <c r="W63" i="4"/>
  <c r="Z63" i="4" s="1"/>
  <c r="W112" i="4"/>
  <c r="Z112" i="4" s="1"/>
  <c r="W16" i="4"/>
  <c r="Z16" i="4" s="1"/>
  <c r="W94" i="4"/>
  <c r="Z94" i="4" s="1"/>
  <c r="AB94" i="4"/>
  <c r="W202" i="4"/>
  <c r="Z202" i="4" s="1"/>
  <c r="AB10" i="4"/>
  <c r="W14" i="4"/>
  <c r="Z14" i="4" s="1"/>
  <c r="W81" i="4"/>
  <c r="Z81" i="4" s="1"/>
  <c r="W126" i="4"/>
  <c r="Z126" i="4" s="1"/>
  <c r="AB134" i="4"/>
  <c r="W134" i="4"/>
  <c r="Z134" i="4" s="1"/>
  <c r="AB79" i="4"/>
  <c r="W79" i="4"/>
  <c r="Z79" i="4" s="1"/>
  <c r="AB170" i="4"/>
  <c r="W170" i="4"/>
  <c r="Z170" i="4" s="1"/>
  <c r="W20" i="4"/>
  <c r="Z20" i="4" s="1"/>
  <c r="AB74" i="4"/>
  <c r="W74" i="4"/>
  <c r="Z74" i="4" s="1"/>
  <c r="AB29" i="4"/>
  <c r="AB106" i="4"/>
  <c r="W106" i="4"/>
  <c r="Z106" i="4" s="1"/>
  <c r="AB156" i="4"/>
  <c r="W156" i="4"/>
  <c r="Z156" i="4" s="1"/>
  <c r="W171" i="4"/>
  <c r="Z171" i="4" s="1"/>
  <c r="AB61" i="4"/>
  <c r="W97" i="4"/>
  <c r="Z97" i="4" s="1"/>
  <c r="W140" i="4"/>
  <c r="Z140" i="4" s="1"/>
  <c r="AB140" i="4"/>
  <c r="W65" i="4"/>
  <c r="Z65" i="4" s="1"/>
  <c r="AB65" i="4"/>
  <c r="AB71" i="4"/>
  <c r="W71" i="4"/>
  <c r="Z71" i="4" s="1"/>
  <c r="W107" i="4"/>
  <c r="Z107" i="4" s="1"/>
  <c r="AB109" i="4"/>
  <c r="W109" i="4"/>
  <c r="Z109" i="4" s="1"/>
  <c r="W148" i="4"/>
  <c r="Z148" i="4" s="1"/>
  <c r="W30" i="4"/>
  <c r="Z30" i="4" s="1"/>
  <c r="W53" i="4"/>
  <c r="Z53" i="4" s="1"/>
  <c r="W157" i="4"/>
  <c r="Z157" i="4" s="1"/>
  <c r="AB167" i="4"/>
  <c r="W167" i="4"/>
  <c r="Z167" i="4" s="1"/>
  <c r="AB18" i="4"/>
  <c r="W18" i="4"/>
  <c r="Z18" i="4" s="1"/>
  <c r="AB21" i="4"/>
  <c r="W21" i="4"/>
  <c r="Z21" i="4" s="1"/>
  <c r="AB96" i="4"/>
  <c r="W96" i="4"/>
  <c r="Z96" i="4" s="1"/>
  <c r="W116" i="4"/>
  <c r="Z116" i="4" s="1"/>
  <c r="AB193" i="4"/>
  <c r="W204" i="4"/>
  <c r="Z204" i="4" s="1"/>
  <c r="AB91" i="4"/>
  <c r="W91" i="4"/>
  <c r="Z91" i="4" s="1"/>
  <c r="W92" i="4"/>
  <c r="Z92" i="4" s="1"/>
  <c r="W138" i="4"/>
  <c r="Z138" i="4" s="1"/>
  <c r="AB145" i="4"/>
  <c r="AB16" i="4"/>
  <c r="AB54" i="4"/>
  <c r="W54" i="4"/>
  <c r="Z54" i="4" s="1"/>
  <c r="AB88" i="4"/>
  <c r="W88" i="4"/>
  <c r="Z88" i="4" s="1"/>
  <c r="AB100" i="4"/>
  <c r="W100" i="4"/>
  <c r="Z100" i="4" s="1"/>
  <c r="AB128" i="4"/>
  <c r="W128" i="4"/>
  <c r="Z128" i="4" s="1"/>
  <c r="AB144" i="4"/>
  <c r="W144" i="4"/>
  <c r="Z144" i="4" s="1"/>
  <c r="AB13" i="4"/>
  <c r="W51" i="4"/>
  <c r="Z51" i="4" s="1"/>
  <c r="AB51" i="4"/>
  <c r="AB83" i="4"/>
  <c r="W83" i="4"/>
  <c r="Z83" i="4" s="1"/>
  <c r="W89" i="4"/>
  <c r="Z89" i="4" s="1"/>
  <c r="W194" i="4"/>
  <c r="Z194" i="4" s="1"/>
  <c r="W59" i="4"/>
  <c r="Z59" i="4" s="1"/>
  <c r="AB146" i="4"/>
  <c r="W146" i="4"/>
  <c r="Z146" i="4" s="1"/>
  <c r="AB181" i="4"/>
  <c r="W181" i="4"/>
  <c r="Z181" i="4" s="1"/>
  <c r="AB75" i="4"/>
  <c r="W75" i="4"/>
  <c r="Z75" i="4" s="1"/>
  <c r="AB132" i="4"/>
  <c r="W132" i="4"/>
  <c r="Z132" i="4" s="1"/>
  <c r="W48" i="4"/>
  <c r="Z48" i="4" s="1"/>
  <c r="AB110" i="4"/>
  <c r="W110" i="4"/>
  <c r="Z110" i="4" s="1"/>
  <c r="W62" i="4"/>
  <c r="Z62" i="4" s="1"/>
  <c r="AB62" i="4"/>
  <c r="AB137" i="4"/>
  <c r="W137" i="4"/>
  <c r="Z137" i="4" s="1"/>
  <c r="AB201" i="4"/>
  <c r="W201" i="4"/>
  <c r="Z201" i="4" s="1"/>
  <c r="AB85" i="4"/>
  <c r="W85" i="4"/>
  <c r="Z85" i="4" s="1"/>
  <c r="AB164" i="4"/>
  <c r="W164" i="4"/>
  <c r="Z164" i="4" s="1"/>
  <c r="W124" i="4"/>
  <c r="Z124" i="4" s="1"/>
  <c r="AB124" i="4"/>
  <c r="AB105" i="4"/>
  <c r="W105" i="4"/>
  <c r="Z105" i="4" s="1"/>
  <c r="AB122" i="4"/>
  <c r="W122" i="4"/>
  <c r="Z122" i="4" s="1"/>
  <c r="AB136" i="4"/>
  <c r="W136" i="4"/>
  <c r="Z136" i="4" s="1"/>
  <c r="AB113" i="4"/>
  <c r="W113" i="4"/>
  <c r="Z113" i="4" s="1"/>
  <c r="W205" i="4"/>
  <c r="Z205" i="4" s="1"/>
  <c r="AB17" i="4"/>
  <c r="W57" i="4"/>
  <c r="Z57" i="4" s="1"/>
  <c r="W93" i="4"/>
  <c r="Z93" i="4" s="1"/>
  <c r="W158" i="4"/>
  <c r="Z158" i="4" s="1"/>
  <c r="W184" i="4"/>
  <c r="Z184" i="4" s="1"/>
  <c r="AB190" i="4"/>
  <c r="W190" i="4"/>
  <c r="Z190" i="4" s="1"/>
  <c r="AB11" i="4"/>
  <c r="W11" i="4"/>
  <c r="Z11" i="4" s="1"/>
  <c r="AB31" i="4"/>
  <c r="W31" i="4"/>
  <c r="Z31" i="4" s="1"/>
  <c r="AB70" i="4"/>
  <c r="W70" i="4"/>
  <c r="Z70" i="4" s="1"/>
  <c r="AB84" i="4"/>
  <c r="W117" i="4"/>
  <c r="Z117" i="4" s="1"/>
  <c r="AB131" i="4"/>
  <c r="W131" i="4"/>
  <c r="Z131" i="4" s="1"/>
  <c r="AB165" i="4"/>
  <c r="W172" i="4"/>
  <c r="Z172" i="4" s="1"/>
  <c r="W203" i="4"/>
  <c r="Z203" i="4" s="1"/>
  <c r="W15" i="4"/>
  <c r="Z15" i="4" s="1"/>
  <c r="W49" i="4"/>
  <c r="Z49" i="4" s="1"/>
  <c r="AB55" i="4"/>
  <c r="W60" i="4"/>
  <c r="Z60" i="4" s="1"/>
  <c r="W84" i="4"/>
  <c r="Z84" i="4" s="1"/>
  <c r="W87" i="4"/>
  <c r="Z87" i="4" s="1"/>
  <c r="AB87" i="4"/>
  <c r="AB133" i="4"/>
  <c r="W133" i="4"/>
  <c r="Z133" i="4" s="1"/>
  <c r="W23" i="4"/>
  <c r="Z23" i="4" s="1"/>
  <c r="AB23" i="4"/>
  <c r="W38" i="4"/>
  <c r="Z38" i="4" s="1"/>
  <c r="W55" i="4"/>
  <c r="Z55" i="4" s="1"/>
  <c r="AB58" i="4"/>
  <c r="W58" i="4"/>
  <c r="Z58" i="4" s="1"/>
  <c r="AB68" i="4"/>
  <c r="W68" i="4"/>
  <c r="Z68" i="4" s="1"/>
  <c r="W135" i="4"/>
  <c r="Z135" i="4" s="1"/>
  <c r="AB143" i="4"/>
  <c r="W143" i="4"/>
  <c r="Z143" i="4" s="1"/>
  <c r="W185" i="4"/>
  <c r="Z185" i="4" s="1"/>
  <c r="W44" i="4"/>
  <c r="Z44" i="4" s="1"/>
  <c r="AB50" i="4"/>
  <c r="AB99" i="4"/>
  <c r="W99" i="4"/>
  <c r="Z99" i="4" s="1"/>
  <c r="W153" i="4"/>
  <c r="Z153" i="4" s="1"/>
  <c r="AB52" i="4"/>
  <c r="W52" i="4"/>
  <c r="Z52" i="4" s="1"/>
  <c r="AB63" i="4"/>
  <c r="AB66" i="4"/>
  <c r="W66" i="4"/>
  <c r="Z66" i="4" s="1"/>
  <c r="W72" i="4"/>
  <c r="Z72" i="4" s="1"/>
  <c r="AB80" i="4"/>
  <c r="W80" i="4"/>
  <c r="Z80" i="4" s="1"/>
  <c r="AB150" i="4"/>
  <c r="W150" i="4"/>
  <c r="Z150" i="4" s="1"/>
  <c r="W165" i="4"/>
  <c r="Z165" i="4" s="1"/>
  <c r="W154" i="4"/>
  <c r="Z154" i="4" s="1"/>
  <c r="W199" i="4"/>
  <c r="Z199" i="4" s="1"/>
  <c r="AB118" i="4"/>
  <c r="W46" i="4"/>
  <c r="Z46" i="4" s="1"/>
  <c r="W169" i="4"/>
  <c r="Z169" i="4" s="1"/>
  <c r="W200" i="4"/>
  <c r="Z200" i="4" s="1"/>
  <c r="W28" i="4"/>
  <c r="Z28" i="4" s="1"/>
  <c r="AB32" i="4"/>
  <c r="W56" i="4"/>
  <c r="Z56" i="4" s="1"/>
  <c r="W102" i="4"/>
  <c r="Z102" i="4" s="1"/>
  <c r="AB112" i="4"/>
  <c r="AB114" i="4"/>
  <c r="W178" i="4"/>
  <c r="Z178" i="4" s="1"/>
  <c r="AB182" i="4"/>
  <c r="AB191" i="4"/>
  <c r="W207" i="4"/>
  <c r="Z207" i="4" s="1"/>
  <c r="W186" i="4"/>
  <c r="Z186" i="4" s="1"/>
  <c r="W195" i="4"/>
  <c r="Z195" i="4" s="1"/>
  <c r="W173" i="4"/>
  <c r="Z173" i="4" s="1"/>
  <c r="AB41" i="4"/>
  <c r="W155" i="4"/>
  <c r="Z155" i="4" s="1"/>
  <c r="AB15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Jerrin Victor</author>
  </authors>
  <commentList>
    <comment ref="F8" authorId="0" shapeId="0" xr:uid="{E3778F24-C45C-4193-B7D3-C71EEB429818}">
      <text>
        <r>
          <rPr>
            <b/>
            <sz val="9"/>
            <color indexed="81"/>
            <rFont val="Tahoma"/>
            <family val="2"/>
          </rPr>
          <t>Jerrin Victor:</t>
        </r>
        <r>
          <rPr>
            <sz val="9"/>
            <color indexed="81"/>
            <rFont val="Tahoma"/>
            <family val="2"/>
          </rPr>
          <t xml:space="preserve">
List Price)</t>
        </r>
      </text>
    </comment>
    <comment ref="C12" authorId="0" shapeId="0" xr:uid="{4448E075-22CF-49FB-9F86-5683D18DBCCF}">
      <text>
        <r>
          <rPr>
            <b/>
            <sz val="9"/>
            <color indexed="81"/>
            <rFont val="Tahoma"/>
            <charset val="1"/>
          </rPr>
          <t>Jerrin Victor:</t>
        </r>
        <r>
          <rPr>
            <sz val="9"/>
            <color indexed="81"/>
            <rFont val="Tahoma"/>
            <charset val="1"/>
          </rPr>
          <t xml:space="preserve">
This is same as Agapanthus Poppin Purple</t>
        </r>
      </text>
    </comment>
  </commentList>
</comments>
</file>

<file path=xl/sharedStrings.xml><?xml version="1.0" encoding="utf-8"?>
<sst xmlns="http://schemas.openxmlformats.org/spreadsheetml/2006/main" count="1191" uniqueCount="221">
  <si>
    <t>Category</t>
  </si>
  <si>
    <t xml:space="preserve">PLANT NAME                                                       </t>
  </si>
  <si>
    <t>SIZE</t>
  </si>
  <si>
    <t>Source</t>
  </si>
  <si>
    <t>UNIT PRICE</t>
  </si>
  <si>
    <t>TC</t>
  </si>
  <si>
    <t>Agapanthus</t>
  </si>
  <si>
    <r>
      <rPr>
        <i/>
        <sz val="10"/>
        <color theme="1"/>
        <rFont val="Tahoma"/>
        <family val="2"/>
      </rPr>
      <t>Agapanthus</t>
    </r>
    <r>
      <rPr>
        <sz val="10"/>
        <color theme="1"/>
        <rFont val="Tahoma"/>
        <family val="2"/>
      </rPr>
      <t xml:space="preserve"> 'Ever Amethyst' PPAF**</t>
    </r>
  </si>
  <si>
    <t>MGN</t>
  </si>
  <si>
    <t xml:space="preserve">Available to licensed growers only </t>
  </si>
  <si>
    <r>
      <rPr>
        <i/>
        <sz val="10"/>
        <color theme="1"/>
        <rFont val="Tahoma"/>
        <family val="2"/>
      </rPr>
      <t>Agapanthus</t>
    </r>
    <r>
      <rPr>
        <sz val="10"/>
        <color theme="1"/>
        <rFont val="Tahoma"/>
        <family val="2"/>
      </rPr>
      <t xml:space="preserve"> 'Ever Midnight' PPAF**</t>
    </r>
  </si>
  <si>
    <r>
      <rPr>
        <i/>
        <sz val="10"/>
        <color theme="1"/>
        <rFont val="Tahoma"/>
        <family val="2"/>
      </rPr>
      <t>Agapanthus</t>
    </r>
    <r>
      <rPr>
        <sz val="10"/>
        <color theme="1"/>
        <rFont val="Tahoma"/>
        <family val="2"/>
      </rPr>
      <t xml:space="preserve"> 'Ever Sapphire' PPAF**</t>
    </r>
  </si>
  <si>
    <r>
      <rPr>
        <i/>
        <sz val="10"/>
        <color theme="1"/>
        <rFont val="Tahoma"/>
        <family val="2"/>
      </rPr>
      <t>Agapanthus</t>
    </r>
    <r>
      <rPr>
        <sz val="10"/>
        <color theme="1"/>
        <rFont val="Tahoma"/>
        <family val="2"/>
      </rPr>
      <t xml:space="preserve"> 'Ever Twilight' PPAF**</t>
    </r>
  </si>
  <si>
    <r>
      <t>Agapanthus a. '</t>
    </r>
    <r>
      <rPr>
        <sz val="10"/>
        <color theme="1"/>
        <rFont val="Tahoma"/>
        <family val="2"/>
      </rPr>
      <t xml:space="preserve">Improved Peter Pan' </t>
    </r>
  </si>
  <si>
    <t>Next crop available March 2026</t>
  </si>
  <si>
    <t>S</t>
  </si>
  <si>
    <r>
      <t>Agapanthus 'Getty White</t>
    </r>
    <r>
      <rPr>
        <sz val="10"/>
        <color theme="1"/>
        <rFont val="Tahoma"/>
        <family val="2"/>
      </rPr>
      <t xml:space="preserve">' </t>
    </r>
  </si>
  <si>
    <t>SALE! NO ADDITIONAL DISCOUNTS</t>
  </si>
  <si>
    <r>
      <rPr>
        <i/>
        <sz val="10"/>
        <color theme="1"/>
        <rFont val="Tahoma"/>
        <family val="2"/>
      </rPr>
      <t xml:space="preserve">Agapanthus hybrid </t>
    </r>
    <r>
      <rPr>
        <sz val="10"/>
        <color theme="1"/>
        <rFont val="Tahoma"/>
        <family val="2"/>
      </rPr>
      <t>'Northern Star' PP 20,957</t>
    </r>
  </si>
  <si>
    <t xml:space="preserve"> + 25¢/pl royalty </t>
  </si>
  <si>
    <r>
      <t>Agapanthus orientalis ‘</t>
    </r>
    <r>
      <rPr>
        <sz val="10"/>
        <color theme="1"/>
        <rFont val="Tahoma"/>
        <family val="2"/>
      </rPr>
      <t>PMN06’ Queen Mum</t>
    </r>
  </si>
  <si>
    <t xml:space="preserve"> + 30¢/pl royalty SALE! NO ADDITIONAL DISCOUNTS</t>
  </si>
  <si>
    <r>
      <t xml:space="preserve">Agapanthus </t>
    </r>
    <r>
      <rPr>
        <sz val="10"/>
        <color theme="1"/>
        <rFont val="Tahoma"/>
        <family val="2"/>
      </rPr>
      <t>'Twister' PP 25,519 (Indigo Frost™)</t>
    </r>
  </si>
  <si>
    <t xml:space="preserve"> + 25¢/pl royalty  </t>
  </si>
  <si>
    <t>Agave</t>
  </si>
  <si>
    <r>
      <t xml:space="preserve">Agave </t>
    </r>
    <r>
      <rPr>
        <sz val="10"/>
        <color theme="1"/>
        <rFont val="Tahoma"/>
        <family val="2"/>
      </rPr>
      <t>'Blue Flame'</t>
    </r>
  </si>
  <si>
    <t>III</t>
  </si>
  <si>
    <t>STAGE 3 PLANTLETS</t>
  </si>
  <si>
    <r>
      <t xml:space="preserve">Agave </t>
    </r>
    <r>
      <rPr>
        <sz val="10"/>
        <color theme="1"/>
        <rFont val="Tahoma"/>
        <family val="2"/>
      </rPr>
      <t>'Blue Glow'</t>
    </r>
  </si>
  <si>
    <t>24 Count Tray</t>
  </si>
  <si>
    <r>
      <t xml:space="preserve">Agave </t>
    </r>
    <r>
      <rPr>
        <sz val="10"/>
        <color theme="1"/>
        <rFont val="Tahoma"/>
        <family val="2"/>
      </rPr>
      <t>Americana</t>
    </r>
  </si>
  <si>
    <r>
      <t>Agave celsii '</t>
    </r>
    <r>
      <rPr>
        <sz val="10"/>
        <color theme="1"/>
        <rFont val="Tahoma"/>
        <family val="2"/>
      </rPr>
      <t>Nova'</t>
    </r>
  </si>
  <si>
    <t>Agave gemniflora</t>
  </si>
  <si>
    <t>Agave ochahui</t>
  </si>
  <si>
    <r>
      <t>Agave ovatifolia '</t>
    </r>
    <r>
      <rPr>
        <sz val="10"/>
        <color theme="1"/>
        <rFont val="Tahoma"/>
        <family val="2"/>
      </rPr>
      <t>Frosty Blue</t>
    </r>
    <r>
      <rPr>
        <i/>
        <sz val="10"/>
        <color theme="1"/>
        <rFont val="Tahoma"/>
        <family val="2"/>
      </rPr>
      <t>'</t>
    </r>
  </si>
  <si>
    <t>Agave victoria-reginae</t>
  </si>
  <si>
    <t>Aloe</t>
  </si>
  <si>
    <r>
      <rPr>
        <i/>
        <sz val="10"/>
        <color theme="1"/>
        <rFont val="Tahoma"/>
        <family val="2"/>
      </rPr>
      <t>Aloe</t>
    </r>
    <r>
      <rPr>
        <sz val="10"/>
        <color theme="1"/>
        <rFont val="Tahoma"/>
        <family val="2"/>
      </rPr>
      <t xml:space="preserve"> 'Blue Elf'</t>
    </r>
  </si>
  <si>
    <r>
      <rPr>
        <i/>
        <sz val="10"/>
        <color theme="1"/>
        <rFont val="Tahoma"/>
        <family val="2"/>
      </rPr>
      <t>Aloe</t>
    </r>
    <r>
      <rPr>
        <sz val="10"/>
        <color theme="1"/>
        <rFont val="Tahoma"/>
        <family val="2"/>
      </rPr>
      <t xml:space="preserve"> 'Hercules'</t>
    </r>
  </si>
  <si>
    <t>Perennial</t>
  </si>
  <si>
    <r>
      <t xml:space="preserve">Alpinia zerumbet </t>
    </r>
    <r>
      <rPr>
        <sz val="10"/>
        <color theme="1"/>
        <rFont val="Tahoma"/>
        <family val="2"/>
      </rPr>
      <t>'Variegata'</t>
    </r>
  </si>
  <si>
    <t>Grass</t>
  </si>
  <si>
    <r>
      <t xml:space="preserve">Bambusa ventricosa </t>
    </r>
    <r>
      <rPr>
        <sz val="10"/>
        <color theme="1"/>
        <rFont val="Tahoma"/>
        <family val="2"/>
      </rPr>
      <t>'Buddah Belly'</t>
    </r>
  </si>
  <si>
    <t>Shrub</t>
  </si>
  <si>
    <t>Next crop available April 2026</t>
  </si>
  <si>
    <t>Pseudograss</t>
  </si>
  <si>
    <t xml:space="preserve">Availability TBD at the time of booking </t>
  </si>
  <si>
    <t xml:space="preserve"> + 23¢/pl royalty </t>
  </si>
  <si>
    <r>
      <rPr>
        <i/>
        <sz val="10"/>
        <color theme="1"/>
        <rFont val="Tahoma"/>
        <family val="2"/>
      </rPr>
      <t>Fatsia japonica</t>
    </r>
    <r>
      <rPr>
        <sz val="10"/>
        <color theme="1"/>
        <rFont val="Tahoma"/>
        <family val="2"/>
      </rPr>
      <t xml:space="preserve"> ‘Variegata’</t>
    </r>
  </si>
  <si>
    <t xml:space="preserve">SALE! NO ADDITIONAL DISCOUNTS Available to licensed growers only </t>
  </si>
  <si>
    <r>
      <t xml:space="preserve">Hakonechloa macra </t>
    </r>
    <r>
      <rPr>
        <sz val="10"/>
        <color theme="1"/>
        <rFont val="Tahoma"/>
        <family val="2"/>
      </rPr>
      <t>'Green'</t>
    </r>
  </si>
  <si>
    <t>Next crop available May 2026</t>
  </si>
  <si>
    <r>
      <t xml:space="preserve">Helleborus </t>
    </r>
    <r>
      <rPr>
        <sz val="10"/>
        <color theme="1"/>
        <rFont val="Tahoma"/>
        <family val="2"/>
      </rPr>
      <t>'Winter Moon'</t>
    </r>
  </si>
  <si>
    <r>
      <t xml:space="preserve">Hesperaloe parvifolia </t>
    </r>
    <r>
      <rPr>
        <sz val="10"/>
        <color theme="1"/>
        <rFont val="Tahoma"/>
        <family val="2"/>
      </rPr>
      <t>Red Yucca</t>
    </r>
  </si>
  <si>
    <r>
      <t xml:space="preserve">Hesperaloe parvifolia </t>
    </r>
    <r>
      <rPr>
        <sz val="10"/>
        <color theme="1"/>
        <rFont val="Tahoma"/>
        <family val="2"/>
      </rPr>
      <t>Yellow Yucca</t>
    </r>
  </si>
  <si>
    <t>Next crop available July 2026</t>
  </si>
  <si>
    <r>
      <rPr>
        <i/>
        <sz val="10"/>
        <color theme="1"/>
        <rFont val="Tahoma"/>
        <family val="2"/>
      </rPr>
      <t>Hosta '</t>
    </r>
    <r>
      <rPr>
        <sz val="10"/>
        <color theme="1"/>
        <rFont val="Tahoma"/>
        <family val="2"/>
      </rPr>
      <t>Blue Angel'</t>
    </r>
  </si>
  <si>
    <r>
      <rPr>
        <i/>
        <sz val="10"/>
        <color theme="1"/>
        <rFont val="Tahoma"/>
        <family val="2"/>
      </rPr>
      <t>Hosta</t>
    </r>
    <r>
      <rPr>
        <sz val="10"/>
        <color theme="1"/>
        <rFont val="Tahoma"/>
        <family val="2"/>
      </rPr>
      <t xml:space="preserve"> 'Fire and Ice' </t>
    </r>
  </si>
  <si>
    <r>
      <rPr>
        <i/>
        <sz val="10"/>
        <color theme="1"/>
        <rFont val="Tahoma"/>
        <family val="2"/>
      </rPr>
      <t>Hosta</t>
    </r>
    <r>
      <rPr>
        <sz val="10"/>
        <color theme="1"/>
        <rFont val="Tahoma"/>
        <family val="2"/>
      </rPr>
      <t xml:space="preserve"> 'Frances Williams' </t>
    </r>
  </si>
  <si>
    <r>
      <rPr>
        <i/>
        <sz val="10"/>
        <color theme="1"/>
        <rFont val="Tahoma"/>
        <family val="2"/>
      </rPr>
      <t>Hosta</t>
    </r>
    <r>
      <rPr>
        <sz val="10"/>
        <color theme="1"/>
        <rFont val="Tahoma"/>
        <family val="2"/>
      </rPr>
      <t xml:space="preserve"> 'Guacamole'</t>
    </r>
  </si>
  <si>
    <r>
      <rPr>
        <i/>
        <sz val="10"/>
        <color theme="1"/>
        <rFont val="Tahoma"/>
        <family val="2"/>
      </rPr>
      <t>Hosta</t>
    </r>
    <r>
      <rPr>
        <sz val="10"/>
        <color theme="1"/>
        <rFont val="Tahoma"/>
        <family val="2"/>
      </rPr>
      <t xml:space="preserve"> 'Minteman'</t>
    </r>
  </si>
  <si>
    <r>
      <t xml:space="preserve">Hosta </t>
    </r>
    <r>
      <rPr>
        <sz val="10"/>
        <color theme="1"/>
        <rFont val="Tahoma"/>
        <family val="2"/>
      </rPr>
      <t>'Patriot'</t>
    </r>
  </si>
  <si>
    <r>
      <rPr>
        <i/>
        <sz val="10"/>
        <color theme="1"/>
        <rFont val="Tahoma"/>
        <family val="2"/>
      </rPr>
      <t>Hosta</t>
    </r>
    <r>
      <rPr>
        <sz val="10"/>
        <color theme="1"/>
        <rFont val="Tahoma"/>
        <family val="2"/>
      </rPr>
      <t xml:space="preserve"> 'Royal Standard'</t>
    </r>
  </si>
  <si>
    <r>
      <rPr>
        <i/>
        <sz val="10"/>
        <color theme="1"/>
        <rFont val="Tahoma"/>
        <family val="2"/>
      </rPr>
      <t>Hosta</t>
    </r>
    <r>
      <rPr>
        <sz val="10"/>
        <color theme="1"/>
        <rFont val="Tahoma"/>
        <family val="2"/>
      </rPr>
      <t xml:space="preserve"> 'Sieboldiana Elegans' </t>
    </r>
  </si>
  <si>
    <r>
      <rPr>
        <i/>
        <sz val="10"/>
        <color theme="1"/>
        <rFont val="Tahoma"/>
        <family val="2"/>
      </rPr>
      <t>Hosta</t>
    </r>
    <r>
      <rPr>
        <sz val="10"/>
        <color theme="1"/>
        <rFont val="Tahoma"/>
        <family val="2"/>
      </rPr>
      <t xml:space="preserve"> 'So Sweet'</t>
    </r>
  </si>
  <si>
    <r>
      <rPr>
        <i/>
        <sz val="10"/>
        <color theme="1"/>
        <rFont val="Tahoma"/>
        <family val="2"/>
      </rPr>
      <t>Hosta</t>
    </r>
    <r>
      <rPr>
        <sz val="10"/>
        <color theme="1"/>
        <rFont val="Tahoma"/>
        <family val="2"/>
      </rPr>
      <t xml:space="preserve"> 'Stained Glass' </t>
    </r>
  </si>
  <si>
    <r>
      <rPr>
        <i/>
        <sz val="10"/>
        <color theme="1"/>
        <rFont val="Tahoma"/>
        <family val="2"/>
      </rPr>
      <t>Hosta</t>
    </r>
    <r>
      <rPr>
        <sz val="10"/>
        <color theme="1"/>
        <rFont val="Tahoma"/>
        <family val="2"/>
      </rPr>
      <t xml:space="preserve"> 'Sum and Substance'</t>
    </r>
  </si>
  <si>
    <r>
      <t xml:space="preserve">Ilex vomitoria </t>
    </r>
    <r>
      <rPr>
        <sz val="10"/>
        <color theme="1"/>
        <rFont val="Tahoma"/>
        <family val="2"/>
      </rPr>
      <t>'Dwarf Yaupon'</t>
    </r>
  </si>
  <si>
    <t>Next crop available September 2026</t>
  </si>
  <si>
    <r>
      <t>Loropetalum</t>
    </r>
    <r>
      <rPr>
        <sz val="10"/>
        <color theme="1"/>
        <rFont val="Tahoma"/>
        <family val="2"/>
      </rPr>
      <t xml:space="preserve"> 'Purple Diamond' PP 18331 **</t>
    </r>
  </si>
  <si>
    <t xml:space="preserve"> + 50¢/pl royalty Branded Pots and Tags Not Included</t>
  </si>
  <si>
    <t>24 Count Tray, Double Stuck</t>
  </si>
  <si>
    <r>
      <rPr>
        <sz val="10"/>
        <color theme="1"/>
        <rFont val="Tahoma"/>
        <family val="2"/>
      </rPr>
      <t xml:space="preserve">Loropetalum </t>
    </r>
    <r>
      <rPr>
        <i/>
        <sz val="10"/>
        <color theme="1"/>
        <rFont val="Tahoma"/>
        <family val="2"/>
      </rPr>
      <t>'Purple Diamond' PP 18331 **</t>
    </r>
  </si>
  <si>
    <r>
      <t xml:space="preserve">Nandina domestica </t>
    </r>
    <r>
      <rPr>
        <sz val="10"/>
        <color theme="1"/>
        <rFont val="Tahoma"/>
        <family val="2"/>
      </rPr>
      <t>'Blush' **</t>
    </r>
  </si>
  <si>
    <t xml:space="preserve"> + 30¢/pl royalty Branded Pots and Tags Not Included</t>
  </si>
  <si>
    <r>
      <t xml:space="preserve">Nandina domestica </t>
    </r>
    <r>
      <rPr>
        <sz val="10"/>
        <color theme="1"/>
        <rFont val="Tahoma"/>
        <family val="2"/>
      </rPr>
      <t>'Burgundy Wine'</t>
    </r>
  </si>
  <si>
    <r>
      <t>Nandina domestica '</t>
    </r>
    <r>
      <rPr>
        <sz val="10"/>
        <color theme="1"/>
        <rFont val="Tahoma"/>
        <family val="2"/>
      </rPr>
      <t>Cool Glow Lime' PPAF</t>
    </r>
  </si>
  <si>
    <r>
      <t>Nandina domestica '</t>
    </r>
    <r>
      <rPr>
        <sz val="10"/>
        <color theme="1"/>
        <rFont val="Tahoma"/>
        <family val="2"/>
      </rPr>
      <t>Cool Glow Peach' PPAF</t>
    </r>
  </si>
  <si>
    <r>
      <t>Nandina domestica '</t>
    </r>
    <r>
      <rPr>
        <sz val="10"/>
        <color theme="1"/>
        <rFont val="Tahoma"/>
        <family val="2"/>
      </rPr>
      <t>Cool Glow Pomegranate' PPAF</t>
    </r>
  </si>
  <si>
    <r>
      <t xml:space="preserve">Nandina domestica </t>
    </r>
    <r>
      <rPr>
        <sz val="10"/>
        <color theme="1"/>
        <rFont val="Tahoma"/>
        <family val="2"/>
      </rPr>
      <t>'Compacta'</t>
    </r>
  </si>
  <si>
    <r>
      <t xml:space="preserve">Nandina domestica </t>
    </r>
    <r>
      <rPr>
        <sz val="10"/>
        <color theme="1"/>
        <rFont val="Tahoma"/>
        <family val="2"/>
      </rPr>
      <t xml:space="preserve">'Flirt' ** </t>
    </r>
  </si>
  <si>
    <r>
      <t xml:space="preserve">Nandina domestica nana </t>
    </r>
    <r>
      <rPr>
        <sz val="10"/>
        <color theme="1"/>
        <rFont val="Tahoma"/>
        <family val="2"/>
      </rPr>
      <t>'Firepower'</t>
    </r>
  </si>
  <si>
    <r>
      <t xml:space="preserve">Nandina domestica </t>
    </r>
    <r>
      <rPr>
        <sz val="10"/>
        <color theme="1"/>
        <rFont val="Tahoma"/>
        <family val="2"/>
      </rPr>
      <t>'Gulf Stream'</t>
    </r>
  </si>
  <si>
    <t>Available NOW</t>
  </si>
  <si>
    <r>
      <t>Nandina domestica '</t>
    </r>
    <r>
      <rPr>
        <sz val="10"/>
        <color theme="1"/>
        <rFont val="Tahoma"/>
        <family val="2"/>
      </rPr>
      <t xml:space="preserve">Harbour Dwarf' </t>
    </r>
  </si>
  <si>
    <t>Next crop available September 2025</t>
  </si>
  <si>
    <r>
      <t xml:space="preserve">Nandina domestica </t>
    </r>
    <r>
      <rPr>
        <sz val="10"/>
        <color theme="1"/>
        <rFont val="Tahoma"/>
        <family val="2"/>
      </rPr>
      <t>'Lemon Lime' **</t>
    </r>
  </si>
  <si>
    <r>
      <t xml:space="preserve">Nandina domestica </t>
    </r>
    <r>
      <rPr>
        <sz val="10"/>
        <color theme="1"/>
        <rFont val="Tahoma"/>
        <family val="2"/>
      </rPr>
      <t xml:space="preserve">'Moon Bay' </t>
    </r>
  </si>
  <si>
    <r>
      <t xml:space="preserve">Nandina domestica </t>
    </r>
    <r>
      <rPr>
        <sz val="10"/>
        <color theme="1"/>
        <rFont val="Tahoma"/>
        <family val="2"/>
      </rPr>
      <t xml:space="preserve">'Obsession' ** </t>
    </r>
  </si>
  <si>
    <r>
      <t xml:space="preserve">Nandina domestica </t>
    </r>
    <r>
      <rPr>
        <sz val="10"/>
        <color theme="1"/>
        <rFont val="Tahoma"/>
        <family val="2"/>
      </rPr>
      <t xml:space="preserve">'Twilight'  </t>
    </r>
  </si>
  <si>
    <t xml:space="preserve"> + 30¢/pl royalty </t>
  </si>
  <si>
    <r>
      <t xml:space="preserve">Schizachyrium scoparium </t>
    </r>
    <r>
      <rPr>
        <sz val="9.5"/>
        <color theme="1"/>
        <rFont val="Tahoma"/>
        <family val="2"/>
      </rPr>
      <t>'Standing Ovation' PP25202</t>
    </r>
  </si>
  <si>
    <t xml:space="preserve"> + 20¢/pl royalty </t>
  </si>
  <si>
    <t>Yucca</t>
  </si>
  <si>
    <r>
      <t>Yucca '</t>
    </r>
    <r>
      <rPr>
        <sz val="10"/>
        <color theme="1"/>
        <rFont val="Tahoma"/>
        <family val="2"/>
      </rPr>
      <t>Bright Edge'</t>
    </r>
  </si>
  <si>
    <r>
      <t>Yucca '</t>
    </r>
    <r>
      <rPr>
        <sz val="10"/>
        <color theme="1"/>
        <rFont val="Tahoma"/>
        <family val="2"/>
      </rPr>
      <t>Color Guard'</t>
    </r>
  </si>
  <si>
    <t>Next crop available 2026</t>
  </si>
  <si>
    <r>
      <t xml:space="preserve">Yucca gloriosa </t>
    </r>
    <r>
      <rPr>
        <sz val="10"/>
        <color theme="1"/>
        <rFont val="Tahoma"/>
        <family val="2"/>
      </rPr>
      <t>'Bright Star'</t>
    </r>
  </si>
  <si>
    <t xml:space="preserve"> SALE! NO ADDITIONAL DISCOUNTS + 55¢/pl royalty </t>
  </si>
  <si>
    <t xml:space="preserve">STAGE 3 PLANTLETS  + 55¢/pl royalty </t>
  </si>
  <si>
    <t>Yucca pendula</t>
  </si>
  <si>
    <t>GT</t>
  </si>
  <si>
    <t>Sold out</t>
  </si>
  <si>
    <t>18810 Turtle Creek Lane, Magnolia, Texas 77355</t>
  </si>
  <si>
    <t>www.MGNLiners.com</t>
  </si>
  <si>
    <t>TRAY PRICE</t>
  </si>
  <si>
    <t>ROYALTY</t>
  </si>
  <si>
    <t>Agapanthus Charlotte</t>
  </si>
  <si>
    <t>Chasmanthium Latifolium</t>
  </si>
  <si>
    <r>
      <rPr>
        <i/>
        <sz val="10"/>
        <color theme="1"/>
        <rFont val="Tahoma"/>
        <family val="2"/>
      </rPr>
      <t>Agapanthus</t>
    </r>
    <r>
      <rPr>
        <sz val="10"/>
        <color theme="1"/>
        <rFont val="Tahoma"/>
        <family val="2"/>
      </rPr>
      <t xml:space="preserve"> Double Diamond</t>
    </r>
  </si>
  <si>
    <r>
      <rPr>
        <i/>
        <sz val="10"/>
        <color theme="1"/>
        <rFont val="Tahoma"/>
        <family val="2"/>
      </rPr>
      <t>Agapanthus</t>
    </r>
    <r>
      <rPr>
        <sz val="10"/>
        <color theme="1"/>
        <rFont val="Tahoma"/>
        <family val="2"/>
      </rPr>
      <t xml:space="preserve"> Fireworks</t>
    </r>
  </si>
  <si>
    <r>
      <rPr>
        <i/>
        <sz val="10"/>
        <color theme="1"/>
        <rFont val="Tahoma"/>
        <family val="2"/>
      </rPr>
      <t>Agapanthus</t>
    </r>
    <r>
      <rPr>
        <sz val="10"/>
        <color theme="1"/>
        <rFont val="Tahoma"/>
        <family val="2"/>
      </rPr>
      <t xml:space="preserve"> Flower of Love</t>
    </r>
  </si>
  <si>
    <r>
      <rPr>
        <i/>
        <sz val="10"/>
        <color theme="1"/>
        <rFont val="Tahoma"/>
        <family val="2"/>
      </rPr>
      <t>Agapanthus</t>
    </r>
    <r>
      <rPr>
        <sz val="10"/>
        <color theme="1"/>
        <rFont val="Tahoma"/>
        <family val="2"/>
      </rPr>
      <t xml:space="preserve"> Midnight Sky</t>
    </r>
  </si>
  <si>
    <r>
      <rPr>
        <i/>
        <sz val="10"/>
        <color theme="1"/>
        <rFont val="Tahoma"/>
        <family val="2"/>
      </rPr>
      <t>Agapanthus</t>
    </r>
    <r>
      <rPr>
        <sz val="10"/>
        <color theme="1"/>
        <rFont val="Tahoma"/>
        <family val="2"/>
      </rPr>
      <t xml:space="preserve"> Poppin Star</t>
    </r>
  </si>
  <si>
    <r>
      <rPr>
        <i/>
        <sz val="10"/>
        <color theme="1"/>
        <rFont val="Tahoma"/>
        <family val="2"/>
      </rPr>
      <t>Arundo donax</t>
    </r>
    <r>
      <rPr>
        <sz val="10"/>
        <color theme="1"/>
        <rFont val="Tahoma"/>
        <family val="2"/>
      </rPr>
      <t xml:space="preserve"> 'Reed Cane'</t>
    </r>
  </si>
  <si>
    <r>
      <rPr>
        <i/>
        <sz val="10"/>
        <color theme="1"/>
        <rFont val="Tahoma"/>
        <family val="2"/>
      </rPr>
      <t>Bambusa</t>
    </r>
    <r>
      <rPr>
        <sz val="10"/>
        <color theme="1"/>
        <rFont val="Tahoma"/>
        <family val="2"/>
      </rPr>
      <t xml:space="preserve"> Alphonse Karr</t>
    </r>
  </si>
  <si>
    <r>
      <rPr>
        <i/>
        <sz val="10"/>
        <color theme="1"/>
        <rFont val="Tahoma"/>
        <family val="2"/>
      </rPr>
      <t>Farfugium japonicum</t>
    </r>
    <r>
      <rPr>
        <sz val="10"/>
        <color theme="1"/>
        <rFont val="Tahoma"/>
        <family val="2"/>
      </rPr>
      <t xml:space="preserve"> Gigantea</t>
    </r>
  </si>
  <si>
    <r>
      <rPr>
        <i/>
        <sz val="10"/>
        <color theme="1"/>
        <rFont val="Tahoma"/>
        <family val="2"/>
      </rPr>
      <t>Feijoa sellowiana</t>
    </r>
    <r>
      <rPr>
        <sz val="10"/>
        <color theme="1"/>
        <rFont val="Tahoma"/>
        <family val="2"/>
      </rPr>
      <t xml:space="preserve"> 'Tharfiona'  Bambina™**</t>
    </r>
  </si>
  <si>
    <r>
      <rPr>
        <i/>
        <sz val="10"/>
        <color theme="1"/>
        <rFont val="Tahoma"/>
        <family val="2"/>
      </rPr>
      <t>Hakonechloa</t>
    </r>
    <r>
      <rPr>
        <sz val="10"/>
        <color theme="1"/>
        <rFont val="Tahoma"/>
        <family val="2"/>
      </rPr>
      <t xml:space="preserve"> Macra </t>
    </r>
    <r>
      <rPr>
        <i/>
        <sz val="10"/>
        <color theme="1"/>
        <rFont val="Tahoma"/>
        <family val="2"/>
      </rPr>
      <t>'</t>
    </r>
    <r>
      <rPr>
        <sz val="10"/>
        <color theme="1"/>
        <rFont val="Tahoma"/>
        <family val="2"/>
      </rPr>
      <t>All Gold</t>
    </r>
    <r>
      <rPr>
        <i/>
        <sz val="10"/>
        <color theme="1"/>
        <rFont val="Tahoma"/>
        <family val="2"/>
      </rPr>
      <t>'</t>
    </r>
  </si>
  <si>
    <r>
      <rPr>
        <i/>
        <sz val="10"/>
        <color theme="1"/>
        <rFont val="Tahoma"/>
        <family val="2"/>
      </rPr>
      <t>Hakonechloa</t>
    </r>
    <r>
      <rPr>
        <sz val="10"/>
        <color theme="1"/>
        <rFont val="Tahoma"/>
        <family val="2"/>
      </rPr>
      <t xml:space="preserve"> Macra Aureola</t>
    </r>
  </si>
  <si>
    <r>
      <rPr>
        <i/>
        <sz val="10"/>
        <color theme="1"/>
        <rFont val="Tahoma"/>
        <family val="2"/>
      </rPr>
      <t>Hakonechloa</t>
    </r>
    <r>
      <rPr>
        <sz val="10"/>
        <color theme="1"/>
        <rFont val="Tahoma"/>
        <family val="2"/>
      </rPr>
      <t xml:space="preserve"> Macra 'Beni-Kaze'</t>
    </r>
  </si>
  <si>
    <r>
      <rPr>
        <i/>
        <sz val="10"/>
        <color theme="1"/>
        <rFont val="Tahoma"/>
        <family val="2"/>
      </rPr>
      <t>Helleborus</t>
    </r>
    <r>
      <rPr>
        <sz val="10"/>
        <color theme="1"/>
        <rFont val="Tahoma"/>
        <family val="2"/>
      </rPr>
      <t xml:space="preserve"> Ivory Prince</t>
    </r>
  </si>
  <si>
    <r>
      <rPr>
        <i/>
        <sz val="10"/>
        <color theme="1"/>
        <rFont val="Tahoma"/>
        <family val="2"/>
      </rPr>
      <t>Helleborus</t>
    </r>
    <r>
      <rPr>
        <sz val="10"/>
        <color theme="1"/>
        <rFont val="Tahoma"/>
        <family val="2"/>
      </rPr>
      <t xml:space="preserve"> Winter Sparkle White Blush</t>
    </r>
  </si>
  <si>
    <r>
      <rPr>
        <i/>
        <sz val="10"/>
        <color theme="1"/>
        <rFont val="Tahoma"/>
        <family val="2"/>
      </rPr>
      <t>Heuchera</t>
    </r>
    <r>
      <rPr>
        <sz val="10"/>
        <color theme="1"/>
        <rFont val="Tahoma"/>
        <family val="2"/>
      </rPr>
      <t xml:space="preserve"> Bilberry</t>
    </r>
  </si>
  <si>
    <r>
      <rPr>
        <i/>
        <sz val="10"/>
        <color theme="1"/>
        <rFont val="Tahoma"/>
        <family val="2"/>
      </rPr>
      <t>Heuchera</t>
    </r>
    <r>
      <rPr>
        <sz val="10"/>
        <color theme="1"/>
        <rFont val="Tahoma"/>
        <family val="2"/>
      </rPr>
      <t xml:space="preserve"> Blackberry</t>
    </r>
  </si>
  <si>
    <r>
      <rPr>
        <i/>
        <sz val="10"/>
        <color theme="1"/>
        <rFont val="Tahoma"/>
        <family val="2"/>
      </rPr>
      <t>Heuchera</t>
    </r>
    <r>
      <rPr>
        <sz val="10"/>
        <color theme="1"/>
        <rFont val="Tahoma"/>
        <family val="2"/>
      </rPr>
      <t xml:space="preserve"> Boysenberry</t>
    </r>
  </si>
  <si>
    <r>
      <rPr>
        <i/>
        <sz val="10"/>
        <color theme="1"/>
        <rFont val="Tahoma"/>
        <family val="2"/>
      </rPr>
      <t>Heuchera</t>
    </r>
    <r>
      <rPr>
        <sz val="10"/>
        <color theme="1"/>
        <rFont val="Tahoma"/>
        <family val="2"/>
      </rPr>
      <t xml:space="preserve"> Caramel</t>
    </r>
  </si>
  <si>
    <r>
      <rPr>
        <i/>
        <sz val="10"/>
        <color theme="1"/>
        <rFont val="Tahoma"/>
        <family val="2"/>
      </rPr>
      <t>Heuchera</t>
    </r>
    <r>
      <rPr>
        <sz val="10"/>
        <color theme="1"/>
        <rFont val="Tahoma"/>
        <family val="2"/>
      </rPr>
      <t xml:space="preserve"> Cherryberry</t>
    </r>
  </si>
  <si>
    <r>
      <rPr>
        <i/>
        <sz val="10"/>
        <color theme="1"/>
        <rFont val="Tahoma"/>
        <family val="2"/>
      </rPr>
      <t>Heuchera</t>
    </r>
    <r>
      <rPr>
        <sz val="10"/>
        <color theme="1"/>
        <rFont val="Tahoma"/>
        <family val="2"/>
      </rPr>
      <t xml:space="preserve"> Citronelle</t>
    </r>
  </si>
  <si>
    <r>
      <rPr>
        <i/>
        <sz val="10"/>
        <color theme="1"/>
        <rFont val="Tahoma"/>
        <family val="2"/>
      </rPr>
      <t>Heuchera</t>
    </r>
    <r>
      <rPr>
        <sz val="10"/>
        <color theme="1"/>
        <rFont val="Tahoma"/>
        <family val="2"/>
      </rPr>
      <t xml:space="preserve"> Coralberry</t>
    </r>
  </si>
  <si>
    <r>
      <rPr>
        <i/>
        <sz val="10"/>
        <color theme="1"/>
        <rFont val="Tahoma"/>
        <family val="2"/>
      </rPr>
      <t>Heuchera</t>
    </r>
    <r>
      <rPr>
        <sz val="10"/>
        <color theme="1"/>
        <rFont val="Tahoma"/>
        <family val="2"/>
      </rPr>
      <t xml:space="preserve"> Cranberry</t>
    </r>
  </si>
  <si>
    <r>
      <rPr>
        <i/>
        <sz val="10"/>
        <color theme="1"/>
        <rFont val="Tahoma"/>
        <family val="2"/>
      </rPr>
      <t>Heuchera</t>
    </r>
    <r>
      <rPr>
        <sz val="10"/>
        <color theme="1"/>
        <rFont val="Tahoma"/>
        <family val="2"/>
      </rPr>
      <t xml:space="preserve"> Dark Secret</t>
    </r>
  </si>
  <si>
    <r>
      <rPr>
        <i/>
        <sz val="10"/>
        <color theme="1"/>
        <rFont val="Tahoma"/>
        <family val="2"/>
      </rPr>
      <t>Heuchera</t>
    </r>
    <r>
      <rPr>
        <sz val="10"/>
        <color theme="1"/>
        <rFont val="Tahoma"/>
        <family val="2"/>
      </rPr>
      <t xml:space="preserve"> Eternal Flame</t>
    </r>
  </si>
  <si>
    <r>
      <rPr>
        <i/>
        <sz val="10"/>
        <color theme="1"/>
        <rFont val="Tahoma"/>
        <family val="2"/>
      </rPr>
      <t>Heuchera</t>
    </r>
    <r>
      <rPr>
        <sz val="10"/>
        <color theme="1"/>
        <rFont val="Tahoma"/>
        <family val="2"/>
      </rPr>
      <t xml:space="preserve"> Frilly</t>
    </r>
  </si>
  <si>
    <r>
      <rPr>
        <i/>
        <sz val="10"/>
        <color theme="1"/>
        <rFont val="Tahoma"/>
        <family val="2"/>
      </rPr>
      <t>Heuchera</t>
    </r>
    <r>
      <rPr>
        <sz val="10"/>
        <color theme="1"/>
        <rFont val="Tahoma"/>
        <family val="2"/>
      </rPr>
      <t xml:space="preserve"> Frosted Violet</t>
    </r>
  </si>
  <si>
    <r>
      <rPr>
        <i/>
        <sz val="10"/>
        <color theme="1"/>
        <rFont val="Tahoma"/>
        <family val="2"/>
      </rPr>
      <t>Heuchera</t>
    </r>
    <r>
      <rPr>
        <sz val="10"/>
        <color theme="1"/>
        <rFont val="Tahoma"/>
        <family val="2"/>
      </rPr>
      <t xml:space="preserve"> Gojiberry</t>
    </r>
  </si>
  <si>
    <r>
      <rPr>
        <i/>
        <sz val="10"/>
        <color theme="1"/>
        <rFont val="Tahoma"/>
        <family val="2"/>
      </rPr>
      <t>Heuchera</t>
    </r>
    <r>
      <rPr>
        <sz val="10"/>
        <color theme="1"/>
        <rFont val="Tahoma"/>
        <family val="2"/>
      </rPr>
      <t xml:space="preserve"> Green Spice</t>
    </r>
  </si>
  <si>
    <r>
      <rPr>
        <i/>
        <sz val="10"/>
        <color theme="1"/>
        <rFont val="Tahoma"/>
        <family val="2"/>
      </rPr>
      <t>Heuchera</t>
    </r>
    <r>
      <rPr>
        <sz val="10"/>
        <color theme="1"/>
        <rFont val="Tahoma"/>
        <family val="2"/>
      </rPr>
      <t xml:space="preserve"> Guacamole</t>
    </r>
  </si>
  <si>
    <r>
      <rPr>
        <i/>
        <sz val="10"/>
        <color theme="1"/>
        <rFont val="Tahoma"/>
        <family val="2"/>
      </rPr>
      <t>Heuchera</t>
    </r>
    <r>
      <rPr>
        <sz val="10"/>
        <color theme="1"/>
        <rFont val="Tahoma"/>
        <family val="2"/>
      </rPr>
      <t xml:space="preserve"> Huckleberry</t>
    </r>
  </si>
  <si>
    <r>
      <rPr>
        <i/>
        <sz val="10"/>
        <color theme="1"/>
        <rFont val="Tahoma"/>
        <family val="2"/>
      </rPr>
      <t>Heuchera</t>
    </r>
    <r>
      <rPr>
        <sz val="10"/>
        <color theme="1"/>
        <rFont val="Tahoma"/>
        <family val="2"/>
      </rPr>
      <t xml:space="preserve"> Limeberry</t>
    </r>
  </si>
  <si>
    <r>
      <rPr>
        <i/>
        <sz val="10"/>
        <color theme="1"/>
        <rFont val="Tahoma"/>
        <family val="2"/>
      </rPr>
      <t>Heuchera</t>
    </r>
    <r>
      <rPr>
        <sz val="10"/>
        <color theme="1"/>
        <rFont val="Tahoma"/>
        <family val="2"/>
      </rPr>
      <t xml:space="preserve"> Magma</t>
    </r>
  </si>
  <si>
    <r>
      <rPr>
        <i/>
        <sz val="10"/>
        <color theme="1"/>
        <rFont val="Tahoma"/>
        <family val="2"/>
      </rPr>
      <t>Heuchera</t>
    </r>
    <r>
      <rPr>
        <sz val="10"/>
        <color theme="1"/>
        <rFont val="Tahoma"/>
        <family val="2"/>
      </rPr>
      <t xml:space="preserve"> Mulberry</t>
    </r>
  </si>
  <si>
    <r>
      <rPr>
        <i/>
        <sz val="10"/>
        <color theme="1"/>
        <rFont val="Tahoma"/>
        <family val="2"/>
      </rPr>
      <t>Heuchera</t>
    </r>
    <r>
      <rPr>
        <sz val="10"/>
        <color theme="1"/>
        <rFont val="Tahoma"/>
        <family val="2"/>
      </rPr>
      <t xml:space="preserve"> Orangeberry</t>
    </r>
  </si>
  <si>
    <r>
      <rPr>
        <i/>
        <sz val="10"/>
        <color theme="1"/>
        <rFont val="Tahoma"/>
        <family val="2"/>
      </rPr>
      <t>Heuchera</t>
    </r>
    <r>
      <rPr>
        <sz val="10"/>
        <color theme="1"/>
        <rFont val="Tahoma"/>
        <family val="2"/>
      </rPr>
      <t xml:space="preserve"> Plum Pudding</t>
    </r>
  </si>
  <si>
    <r>
      <rPr>
        <i/>
        <sz val="10"/>
        <color theme="1"/>
        <rFont val="Tahoma"/>
        <family val="2"/>
      </rPr>
      <t>Heuchera</t>
    </r>
    <r>
      <rPr>
        <sz val="10"/>
        <color theme="1"/>
        <rFont val="Tahoma"/>
        <family val="2"/>
      </rPr>
      <t xml:space="preserve"> Silver Scrolls</t>
    </r>
  </si>
  <si>
    <r>
      <rPr>
        <i/>
        <sz val="10"/>
        <color theme="1"/>
        <rFont val="Tahoma"/>
        <family val="2"/>
      </rPr>
      <t>Heuchera</t>
    </r>
    <r>
      <rPr>
        <sz val="10"/>
        <color theme="1"/>
        <rFont val="Tahoma"/>
        <family val="2"/>
      </rPr>
      <t xml:space="preserve"> Silverberry</t>
    </r>
  </si>
  <si>
    <r>
      <rPr>
        <i/>
        <sz val="10"/>
        <color theme="1"/>
        <rFont val="Tahoma"/>
        <family val="2"/>
      </rPr>
      <t>Heuchera</t>
    </r>
    <r>
      <rPr>
        <sz val="10"/>
        <color theme="1"/>
        <rFont val="Tahoma"/>
        <family val="2"/>
      </rPr>
      <t xml:space="preserve"> Splashberry</t>
    </r>
  </si>
  <si>
    <r>
      <rPr>
        <i/>
        <sz val="10"/>
        <color theme="1"/>
        <rFont val="Tahoma"/>
        <family val="2"/>
      </rPr>
      <t>Iris</t>
    </r>
    <r>
      <rPr>
        <sz val="10"/>
        <color theme="1"/>
        <rFont val="Tahoma"/>
        <family val="2"/>
      </rPr>
      <t xml:space="preserve"> Edith Wolford</t>
    </r>
  </si>
  <si>
    <r>
      <rPr>
        <i/>
        <sz val="10"/>
        <color theme="1"/>
        <rFont val="Tahoma"/>
        <family val="2"/>
      </rPr>
      <t>Iris</t>
    </r>
    <r>
      <rPr>
        <sz val="10"/>
        <color theme="1"/>
        <rFont val="Tahoma"/>
        <family val="2"/>
      </rPr>
      <t xml:space="preserve"> Magrib</t>
    </r>
  </si>
  <si>
    <r>
      <rPr>
        <i/>
        <sz val="10"/>
        <color theme="1"/>
        <rFont val="Tahoma"/>
        <family val="2"/>
      </rPr>
      <t>Iris</t>
    </r>
    <r>
      <rPr>
        <sz val="10"/>
        <color theme="1"/>
        <rFont val="Tahoma"/>
        <family val="2"/>
      </rPr>
      <t xml:space="preserve"> Purple Flame</t>
    </r>
  </si>
  <si>
    <r>
      <rPr>
        <i/>
        <sz val="10"/>
        <color theme="1"/>
        <rFont val="Tahoma"/>
        <family val="2"/>
      </rPr>
      <t>Isolepis</t>
    </r>
    <r>
      <rPr>
        <sz val="10"/>
        <color theme="1"/>
        <rFont val="Tahoma"/>
        <family val="2"/>
      </rPr>
      <t xml:space="preserve"> Cernua</t>
    </r>
  </si>
  <si>
    <r>
      <rPr>
        <i/>
        <sz val="10"/>
        <color theme="1"/>
        <rFont val="Tahoma"/>
        <family val="2"/>
      </rPr>
      <t>Lomandra</t>
    </r>
    <r>
      <rPr>
        <sz val="10"/>
        <color theme="1"/>
        <rFont val="Tahoma"/>
        <family val="2"/>
      </rPr>
      <t xml:space="preserve"> Miner's Gold</t>
    </r>
  </si>
  <si>
    <r>
      <rPr>
        <i/>
        <sz val="10"/>
        <color theme="1"/>
        <rFont val="Tahoma"/>
        <family val="2"/>
      </rPr>
      <t>Miscanthus</t>
    </r>
    <r>
      <rPr>
        <sz val="10"/>
        <color theme="1"/>
        <rFont val="Tahoma"/>
        <family val="2"/>
      </rPr>
      <t xml:space="preserve"> Gracillimus</t>
    </r>
  </si>
  <si>
    <r>
      <rPr>
        <i/>
        <sz val="10"/>
        <color theme="1"/>
        <rFont val="Tahoma"/>
        <family val="2"/>
      </rPr>
      <t>Muhlenbergia capillaris</t>
    </r>
    <r>
      <rPr>
        <sz val="10"/>
        <color theme="1"/>
        <rFont val="Tahoma"/>
        <family val="2"/>
      </rPr>
      <t xml:space="preserve"> 'White Cloud'</t>
    </r>
  </si>
  <si>
    <r>
      <rPr>
        <i/>
        <sz val="10"/>
        <color theme="1"/>
        <rFont val="Tahoma"/>
        <family val="2"/>
      </rPr>
      <t>Panicum Virgatum</t>
    </r>
    <r>
      <rPr>
        <sz val="10"/>
        <color theme="1"/>
        <rFont val="Tahoma"/>
        <family val="2"/>
      </rPr>
      <t xml:space="preserve"> Shenandoah</t>
    </r>
  </si>
  <si>
    <r>
      <rPr>
        <i/>
        <sz val="10"/>
        <color theme="1"/>
        <rFont val="Tahoma"/>
        <family val="2"/>
      </rPr>
      <t xml:space="preserve">Schizachyrium </t>
    </r>
    <r>
      <rPr>
        <sz val="10"/>
        <color theme="1"/>
        <rFont val="Tahoma"/>
        <family val="2"/>
      </rPr>
      <t>"The Blue"</t>
    </r>
  </si>
  <si>
    <r>
      <rPr>
        <i/>
        <sz val="10"/>
        <color theme="1"/>
        <rFont val="Tahoma"/>
        <family val="2"/>
      </rPr>
      <t>Schizachyrium</t>
    </r>
    <r>
      <rPr>
        <sz val="10"/>
        <color theme="1"/>
        <rFont val="Tahoma"/>
        <family val="2"/>
      </rPr>
      <t xml:space="preserve"> 'The Blue'</t>
    </r>
  </si>
  <si>
    <r>
      <rPr>
        <i/>
        <sz val="10"/>
        <color theme="1"/>
        <rFont val="Tahoma"/>
        <family val="2"/>
      </rPr>
      <t>Shenandoah</t>
    </r>
    <r>
      <rPr>
        <sz val="10"/>
        <color theme="1"/>
        <rFont val="Tahoma"/>
        <family val="2"/>
      </rPr>
      <t>' Panicum Virgatum</t>
    </r>
  </si>
  <si>
    <r>
      <rPr>
        <i/>
        <sz val="10"/>
        <color theme="1"/>
        <rFont val="Tahoma"/>
        <family val="2"/>
      </rPr>
      <t>Yucca</t>
    </r>
    <r>
      <rPr>
        <sz val="10"/>
        <color theme="1"/>
        <rFont val="Tahoma"/>
        <family val="2"/>
      </rPr>
      <t xml:space="preserve"> Citrus Twist</t>
    </r>
  </si>
  <si>
    <r>
      <rPr>
        <i/>
        <sz val="10"/>
        <color theme="1"/>
        <rFont val="Tahoma"/>
        <family val="2"/>
      </rPr>
      <t>Geranium</t>
    </r>
    <r>
      <rPr>
        <sz val="10"/>
        <color theme="1"/>
        <rFont val="Tahoma"/>
        <family val="2"/>
      </rPr>
      <t xml:space="preserve"> Azure Rush</t>
    </r>
  </si>
  <si>
    <r>
      <rPr>
        <i/>
        <sz val="10"/>
        <color theme="1"/>
        <rFont val="Tahoma"/>
        <family val="2"/>
      </rPr>
      <t>Geranium</t>
    </r>
    <r>
      <rPr>
        <sz val="10"/>
        <color theme="1"/>
        <rFont val="Tahoma"/>
        <family val="2"/>
      </rPr>
      <t xml:space="preserve"> Blushing Turtle</t>
    </r>
  </si>
  <si>
    <r>
      <rPr>
        <i/>
        <sz val="10"/>
        <color theme="1"/>
        <rFont val="Tahoma"/>
        <family val="2"/>
      </rPr>
      <t>Geranium</t>
    </r>
    <r>
      <rPr>
        <sz val="10"/>
        <color theme="1"/>
        <rFont val="Tahoma"/>
        <family val="2"/>
      </rPr>
      <t xml:space="preserve"> Dragon Heart</t>
    </r>
  </si>
  <si>
    <r>
      <rPr>
        <i/>
        <sz val="10"/>
        <color theme="1"/>
        <rFont val="Tahoma"/>
        <family val="2"/>
      </rPr>
      <t>Geranium</t>
    </r>
    <r>
      <rPr>
        <sz val="10"/>
        <color theme="1"/>
        <rFont val="Tahoma"/>
        <family val="2"/>
      </rPr>
      <t xml:space="preserve"> Kelly-Anne</t>
    </r>
  </si>
  <si>
    <r>
      <rPr>
        <i/>
        <sz val="10"/>
        <color theme="1"/>
        <rFont val="Tahoma"/>
        <family val="2"/>
      </rPr>
      <t>Geranium</t>
    </r>
    <r>
      <rPr>
        <sz val="10"/>
        <color theme="1"/>
        <rFont val="Tahoma"/>
        <family val="2"/>
      </rPr>
      <t xml:space="preserve"> Mary-Anne</t>
    </r>
  </si>
  <si>
    <r>
      <rPr>
        <i/>
        <sz val="10"/>
        <color theme="1"/>
        <rFont val="Tahoma"/>
        <family val="2"/>
      </rPr>
      <t>Geranium</t>
    </r>
    <r>
      <rPr>
        <sz val="10"/>
        <color theme="1"/>
        <rFont val="Tahoma"/>
        <family val="2"/>
      </rPr>
      <t xml:space="preserve"> prat. Black 'n White</t>
    </r>
  </si>
  <si>
    <r>
      <rPr>
        <i/>
        <sz val="10"/>
        <color theme="1"/>
        <rFont val="Tahoma"/>
        <family val="2"/>
      </rPr>
      <t>Geranium</t>
    </r>
    <r>
      <rPr>
        <sz val="10"/>
        <color theme="1"/>
        <rFont val="Tahoma"/>
        <family val="2"/>
      </rPr>
      <t xml:space="preserve"> prat. Midnight Reiter</t>
    </r>
  </si>
  <si>
    <r>
      <rPr>
        <i/>
        <sz val="10"/>
        <color theme="1"/>
        <rFont val="Tahoma"/>
        <family val="2"/>
      </rPr>
      <t>Geranium</t>
    </r>
    <r>
      <rPr>
        <sz val="10"/>
        <color theme="1"/>
        <rFont val="Tahoma"/>
        <family val="2"/>
      </rPr>
      <t xml:space="preserve"> Rozanne</t>
    </r>
  </si>
  <si>
    <r>
      <rPr>
        <i/>
        <sz val="10"/>
        <color theme="1"/>
        <rFont val="Tahoma"/>
        <family val="2"/>
      </rPr>
      <t>Geranium</t>
    </r>
    <r>
      <rPr>
        <sz val="10"/>
        <color theme="1"/>
        <rFont val="Tahoma"/>
        <family val="2"/>
      </rPr>
      <t xml:space="preserve"> Storm Cloud</t>
    </r>
  </si>
  <si>
    <r>
      <rPr>
        <i/>
        <sz val="10"/>
        <color theme="1"/>
        <rFont val="Tahoma"/>
        <family val="2"/>
      </rPr>
      <t>Echinacea</t>
    </r>
    <r>
      <rPr>
        <sz val="10"/>
        <color theme="1"/>
        <rFont val="Tahoma"/>
        <family val="2"/>
      </rPr>
      <t xml:space="preserve"> Delicious Candy</t>
    </r>
  </si>
  <si>
    <r>
      <rPr>
        <i/>
        <sz val="10"/>
        <color theme="1"/>
        <rFont val="Tahoma"/>
        <family val="2"/>
      </rPr>
      <t>Echinacea</t>
    </r>
    <r>
      <rPr>
        <sz val="10"/>
        <color theme="1"/>
        <rFont val="Tahoma"/>
        <family val="2"/>
      </rPr>
      <t xml:space="preserve"> Delicious Nougat</t>
    </r>
  </si>
  <si>
    <r>
      <rPr>
        <i/>
        <sz val="10"/>
        <color theme="1"/>
        <rFont val="Tahoma"/>
        <family val="2"/>
      </rPr>
      <t>Echinacea</t>
    </r>
    <r>
      <rPr>
        <sz val="10"/>
        <color theme="1"/>
        <rFont val="Tahoma"/>
        <family val="2"/>
      </rPr>
      <t xml:space="preserve"> Delicious Strawberry</t>
    </r>
  </si>
  <si>
    <r>
      <rPr>
        <i/>
        <sz val="10"/>
        <color theme="1"/>
        <rFont val="Tahoma"/>
        <family val="2"/>
      </rPr>
      <t>Echinacea</t>
    </r>
    <r>
      <rPr>
        <sz val="10"/>
        <color theme="1"/>
        <rFont val="Tahoma"/>
        <family val="2"/>
      </rPr>
      <t xml:space="preserve"> Fatal Attraction</t>
    </r>
  </si>
  <si>
    <r>
      <rPr>
        <i/>
        <sz val="10"/>
        <color theme="1"/>
        <rFont val="Tahoma"/>
        <family val="2"/>
      </rPr>
      <t>Echinacea</t>
    </r>
    <r>
      <rPr>
        <sz val="10"/>
        <color theme="1"/>
        <rFont val="Tahoma"/>
        <family val="2"/>
      </rPr>
      <t xml:space="preserve"> Green Jewel</t>
    </r>
  </si>
  <si>
    <r>
      <rPr>
        <i/>
        <sz val="10"/>
        <color theme="1"/>
        <rFont val="Tahoma"/>
        <family val="2"/>
      </rPr>
      <t>Echinacea</t>
    </r>
    <r>
      <rPr>
        <sz val="10"/>
        <color theme="1"/>
        <rFont val="Tahoma"/>
        <family val="2"/>
      </rPr>
      <t xml:space="preserve"> Pica Bella</t>
    </r>
  </si>
  <si>
    <r>
      <rPr>
        <i/>
        <sz val="10"/>
        <color theme="1"/>
        <rFont val="Tahoma"/>
        <family val="2"/>
      </rPr>
      <t>Echinacea</t>
    </r>
    <r>
      <rPr>
        <sz val="10"/>
        <color theme="1"/>
        <rFont val="Tahoma"/>
        <family val="2"/>
      </rPr>
      <t xml:space="preserve"> Pretty Parasols</t>
    </r>
  </si>
  <si>
    <r>
      <rPr>
        <i/>
        <sz val="10"/>
        <color theme="1"/>
        <rFont val="Tahoma"/>
        <family val="2"/>
      </rPr>
      <t>Echinacea</t>
    </r>
    <r>
      <rPr>
        <sz val="10"/>
        <color theme="1"/>
        <rFont val="Tahoma"/>
        <family val="2"/>
      </rPr>
      <t xml:space="preserve"> Sensation Pink</t>
    </r>
  </si>
  <si>
    <r>
      <rPr>
        <i/>
        <sz val="10"/>
        <color theme="1"/>
        <rFont val="Tahoma"/>
        <family val="2"/>
      </rPr>
      <t>Echinacea</t>
    </r>
    <r>
      <rPr>
        <sz val="10"/>
        <color theme="1"/>
        <rFont val="Tahoma"/>
        <family val="2"/>
      </rPr>
      <t xml:space="preserve"> 'Sun Seeker Mineola'</t>
    </r>
  </si>
  <si>
    <r>
      <rPr>
        <i/>
        <sz val="10"/>
        <color theme="1"/>
        <rFont val="Tahoma"/>
        <family val="2"/>
      </rPr>
      <t>Echinacea</t>
    </r>
    <r>
      <rPr>
        <sz val="10"/>
        <color theme="1"/>
        <rFont val="Tahoma"/>
        <family val="2"/>
      </rPr>
      <t xml:space="preserve"> SunSeekers Apple Green</t>
    </r>
  </si>
  <si>
    <r>
      <rPr>
        <i/>
        <sz val="10"/>
        <color theme="1"/>
        <rFont val="Tahoma"/>
        <family val="2"/>
      </rPr>
      <t>Echinacea</t>
    </r>
    <r>
      <rPr>
        <sz val="10"/>
        <color theme="1"/>
        <rFont val="Tahoma"/>
        <family val="2"/>
      </rPr>
      <t xml:space="preserve"> SunSeekers Blush</t>
    </r>
  </si>
  <si>
    <r>
      <rPr>
        <i/>
        <sz val="10"/>
        <color theme="1"/>
        <rFont val="Tahoma"/>
        <family val="2"/>
      </rPr>
      <t>Echinacea</t>
    </r>
    <r>
      <rPr>
        <sz val="10"/>
        <color theme="1"/>
        <rFont val="Tahoma"/>
        <family val="2"/>
      </rPr>
      <t xml:space="preserve"> SunSeekers Citrus</t>
    </r>
  </si>
  <si>
    <r>
      <rPr>
        <i/>
        <sz val="10"/>
        <color theme="1"/>
        <rFont val="Tahoma"/>
        <family val="2"/>
      </rPr>
      <t>Echinacea</t>
    </r>
    <r>
      <rPr>
        <sz val="10"/>
        <color theme="1"/>
        <rFont val="Tahoma"/>
        <family val="2"/>
      </rPr>
      <t xml:space="preserve"> SunSeekers Clementine</t>
    </r>
  </si>
  <si>
    <r>
      <rPr>
        <i/>
        <sz val="10"/>
        <color theme="1"/>
        <rFont val="Tahoma"/>
        <family val="2"/>
      </rPr>
      <t>Echinacea</t>
    </r>
    <r>
      <rPr>
        <sz val="10"/>
        <color theme="1"/>
        <rFont val="Tahoma"/>
        <family val="2"/>
      </rPr>
      <t xml:space="preserve"> SunSeekers Golden Sun</t>
    </r>
  </si>
  <si>
    <r>
      <rPr>
        <i/>
        <sz val="10"/>
        <color theme="1"/>
        <rFont val="Tahoma"/>
        <family val="2"/>
      </rPr>
      <t>Echinacea</t>
    </r>
    <r>
      <rPr>
        <sz val="10"/>
        <color theme="1"/>
        <rFont val="Tahoma"/>
        <family val="2"/>
      </rPr>
      <t xml:space="preserve"> SunSeekers Hot Pink</t>
    </r>
  </si>
  <si>
    <r>
      <rPr>
        <i/>
        <sz val="10"/>
        <color theme="1"/>
        <rFont val="Tahoma"/>
        <family val="2"/>
      </rPr>
      <t>Echinacea</t>
    </r>
    <r>
      <rPr>
        <sz val="10"/>
        <color theme="1"/>
        <rFont val="Tahoma"/>
        <family val="2"/>
      </rPr>
      <t xml:space="preserve"> SunSeekers Magenta</t>
    </r>
  </si>
  <si>
    <r>
      <rPr>
        <i/>
        <sz val="10"/>
        <color theme="1"/>
        <rFont val="Tahoma"/>
        <family val="2"/>
      </rPr>
      <t>Echinacea</t>
    </r>
    <r>
      <rPr>
        <sz val="10"/>
        <color theme="1"/>
        <rFont val="Tahoma"/>
        <family val="2"/>
      </rPr>
      <t xml:space="preserve"> SunSeekers Mango Sunrise</t>
    </r>
  </si>
  <si>
    <r>
      <rPr>
        <i/>
        <sz val="10"/>
        <color theme="1"/>
        <rFont val="Tahoma"/>
        <family val="2"/>
      </rPr>
      <t>Echinacea</t>
    </r>
    <r>
      <rPr>
        <sz val="10"/>
        <color theme="1"/>
        <rFont val="Tahoma"/>
        <family val="2"/>
      </rPr>
      <t xml:space="preserve"> SunSeekers Mineola</t>
    </r>
  </si>
  <si>
    <r>
      <rPr>
        <i/>
        <sz val="10"/>
        <color theme="1"/>
        <rFont val="Tahoma"/>
        <family val="2"/>
      </rPr>
      <t>Echinacea</t>
    </r>
    <r>
      <rPr>
        <sz val="10"/>
        <color theme="1"/>
        <rFont val="Tahoma"/>
        <family val="2"/>
      </rPr>
      <t xml:space="preserve"> SunSeekers Orange</t>
    </r>
  </si>
  <si>
    <r>
      <rPr>
        <i/>
        <sz val="10"/>
        <color theme="1"/>
        <rFont val="Tahoma"/>
        <family val="2"/>
      </rPr>
      <t>Echinacea</t>
    </r>
    <r>
      <rPr>
        <sz val="10"/>
        <color theme="1"/>
        <rFont val="Tahoma"/>
        <family val="2"/>
      </rPr>
      <t xml:space="preserve"> SunSeekers Pink Grapefruit</t>
    </r>
  </si>
  <si>
    <r>
      <rPr>
        <i/>
        <sz val="10"/>
        <color theme="1"/>
        <rFont val="Tahoma"/>
        <family val="2"/>
      </rPr>
      <t>Echinacea</t>
    </r>
    <r>
      <rPr>
        <sz val="10"/>
        <color theme="1"/>
        <rFont val="Tahoma"/>
        <family val="2"/>
      </rPr>
      <t xml:space="preserve"> SunSeekers Pomegranate</t>
    </r>
  </si>
  <si>
    <r>
      <rPr>
        <i/>
        <sz val="10"/>
        <color theme="1"/>
        <rFont val="Tahoma"/>
        <family val="2"/>
      </rPr>
      <t>Echinacea</t>
    </r>
    <r>
      <rPr>
        <sz val="10"/>
        <color theme="1"/>
        <rFont val="Tahoma"/>
        <family val="2"/>
      </rPr>
      <t xml:space="preserve"> SunSeekers Pumpkin Pie</t>
    </r>
  </si>
  <si>
    <r>
      <rPr>
        <i/>
        <sz val="10"/>
        <color theme="1"/>
        <rFont val="Tahoma"/>
        <family val="2"/>
      </rPr>
      <t>Echinacea</t>
    </r>
    <r>
      <rPr>
        <sz val="10"/>
        <color theme="1"/>
        <rFont val="Tahoma"/>
        <family val="2"/>
      </rPr>
      <t xml:space="preserve"> SunSeekers Purplelicious</t>
    </r>
  </si>
  <si>
    <r>
      <rPr>
        <i/>
        <sz val="10"/>
        <color theme="1"/>
        <rFont val="Tahoma"/>
        <family val="2"/>
      </rPr>
      <t>Echinacea</t>
    </r>
    <r>
      <rPr>
        <sz val="10"/>
        <color theme="1"/>
        <rFont val="Tahoma"/>
        <family val="2"/>
      </rPr>
      <t xml:space="preserve"> SunSeekers Racing Red</t>
    </r>
  </si>
  <si>
    <r>
      <rPr>
        <i/>
        <sz val="10"/>
        <color theme="1"/>
        <rFont val="Tahoma"/>
        <family val="2"/>
      </rPr>
      <t>Echinacea</t>
    </r>
    <r>
      <rPr>
        <sz val="10"/>
        <color theme="1"/>
        <rFont val="Tahoma"/>
        <family val="2"/>
      </rPr>
      <t xml:space="preserve"> SunSeekers Rainbow</t>
    </r>
  </si>
  <si>
    <r>
      <rPr>
        <i/>
        <sz val="10"/>
        <color theme="1"/>
        <rFont val="Tahoma"/>
        <family val="2"/>
      </rPr>
      <t>Echinacea</t>
    </r>
    <r>
      <rPr>
        <sz val="10"/>
        <color theme="1"/>
        <rFont val="Tahoma"/>
        <family val="2"/>
      </rPr>
      <t xml:space="preserve"> SunSeekers Red</t>
    </r>
  </si>
  <si>
    <r>
      <rPr>
        <i/>
        <sz val="10"/>
        <color theme="1"/>
        <rFont val="Tahoma"/>
        <family val="2"/>
      </rPr>
      <t>Echinacea</t>
    </r>
    <r>
      <rPr>
        <sz val="10"/>
        <color theme="1"/>
        <rFont val="Tahoma"/>
        <family val="2"/>
      </rPr>
      <t xml:space="preserve"> SunSeekers Salmon</t>
    </r>
  </si>
  <si>
    <r>
      <rPr>
        <i/>
        <sz val="10"/>
        <color theme="1"/>
        <rFont val="Tahoma"/>
        <family val="2"/>
      </rPr>
      <t>Echinacea</t>
    </r>
    <r>
      <rPr>
        <sz val="10"/>
        <color theme="1"/>
        <rFont val="Tahoma"/>
        <family val="2"/>
      </rPr>
      <t xml:space="preserve"> SunSeekers Sweet Fuchsia</t>
    </r>
  </si>
  <si>
    <r>
      <rPr>
        <i/>
        <sz val="10"/>
        <color theme="1"/>
        <rFont val="Tahoma"/>
        <family val="2"/>
      </rPr>
      <t>Echinacea</t>
    </r>
    <r>
      <rPr>
        <sz val="10"/>
        <color theme="1"/>
        <rFont val="Tahoma"/>
        <family val="2"/>
      </rPr>
      <t xml:space="preserve"> SunSeekers Tequila Sunrise</t>
    </r>
  </si>
  <si>
    <r>
      <rPr>
        <i/>
        <sz val="10"/>
        <color theme="1"/>
        <rFont val="Tahoma"/>
        <family val="2"/>
      </rPr>
      <t>Echinacea</t>
    </r>
    <r>
      <rPr>
        <sz val="10"/>
        <color theme="1"/>
        <rFont val="Tahoma"/>
        <family val="2"/>
      </rPr>
      <t xml:space="preserve"> SunSeekers White Perfection</t>
    </r>
  </si>
  <si>
    <r>
      <rPr>
        <i/>
        <sz val="10"/>
        <color theme="1"/>
        <rFont val="Tahoma"/>
        <family val="2"/>
      </rPr>
      <t>Echinacea</t>
    </r>
    <r>
      <rPr>
        <sz val="10"/>
        <color theme="1"/>
        <rFont val="Tahoma"/>
        <family val="2"/>
      </rPr>
      <t xml:space="preserve"> SunSeekers Yellow</t>
    </r>
  </si>
  <si>
    <r>
      <rPr>
        <i/>
        <sz val="10"/>
        <color theme="1"/>
        <rFont val="Tahoma"/>
        <family val="2"/>
      </rPr>
      <t>Dianella tasmanica</t>
    </r>
    <r>
      <rPr>
        <sz val="10"/>
        <color theme="1"/>
        <rFont val="Tahoma"/>
        <family val="2"/>
      </rPr>
      <t xml:space="preserve"> 'Variegata'</t>
    </r>
  </si>
  <si>
    <r>
      <rPr>
        <i/>
        <sz val="10"/>
        <color theme="1"/>
        <rFont val="Tahoma"/>
        <family val="2"/>
      </rPr>
      <t>Cordyline</t>
    </r>
    <r>
      <rPr>
        <sz val="10"/>
        <color theme="1"/>
        <rFont val="Tahoma"/>
        <family val="2"/>
      </rPr>
      <t xml:space="preserve"> Red Star</t>
    </r>
  </si>
  <si>
    <r>
      <rPr>
        <i/>
        <sz val="10"/>
        <color theme="1"/>
        <rFont val="Tahoma"/>
        <family val="2"/>
      </rPr>
      <t>Carex</t>
    </r>
    <r>
      <rPr>
        <sz val="10"/>
        <color theme="1"/>
        <rFont val="Tahoma"/>
        <family val="2"/>
      </rPr>
      <t xml:space="preserve"> appalachica</t>
    </r>
  </si>
  <si>
    <r>
      <rPr>
        <i/>
        <sz val="10"/>
        <color theme="1"/>
        <rFont val="Tahoma"/>
        <family val="2"/>
      </rPr>
      <t>Carex</t>
    </r>
    <r>
      <rPr>
        <sz val="10"/>
        <color theme="1"/>
        <rFont val="Tahoma"/>
        <family val="2"/>
      </rPr>
      <t xml:space="preserve"> Evergold</t>
    </r>
  </si>
  <si>
    <r>
      <rPr>
        <i/>
        <sz val="10"/>
        <color theme="1"/>
        <rFont val="Tahoma"/>
        <family val="2"/>
      </rPr>
      <t>Carex</t>
    </r>
    <r>
      <rPr>
        <sz val="10"/>
        <color theme="1"/>
        <rFont val="Tahoma"/>
        <family val="2"/>
      </rPr>
      <t xml:space="preserve"> Feather Falls</t>
    </r>
  </si>
  <si>
    <r>
      <rPr>
        <i/>
        <sz val="10"/>
        <color theme="1"/>
        <rFont val="Tahoma"/>
        <family val="2"/>
      </rPr>
      <t>Carex</t>
    </r>
    <r>
      <rPr>
        <sz val="10"/>
        <color theme="1"/>
        <rFont val="Tahoma"/>
        <family val="2"/>
      </rPr>
      <t xml:space="preserve"> Frosted Curls</t>
    </r>
  </si>
  <si>
    <r>
      <rPr>
        <i/>
        <sz val="10"/>
        <color theme="1"/>
        <rFont val="Tahoma"/>
        <family val="2"/>
      </rPr>
      <t>Carex</t>
    </r>
    <r>
      <rPr>
        <sz val="10"/>
        <color theme="1"/>
        <rFont val="Tahoma"/>
        <family val="2"/>
      </rPr>
      <t xml:space="preserve"> Moon Falls</t>
    </r>
  </si>
  <si>
    <r>
      <rPr>
        <i/>
        <sz val="10"/>
        <color theme="1"/>
        <rFont val="Tahoma"/>
        <family val="2"/>
      </rPr>
      <t>Carex</t>
    </r>
    <r>
      <rPr>
        <sz val="10"/>
        <color theme="1"/>
        <rFont val="Tahoma"/>
        <family val="2"/>
      </rPr>
      <t xml:space="preserve"> pensylvanica</t>
    </r>
  </si>
  <si>
    <r>
      <rPr>
        <i/>
        <sz val="10"/>
        <color theme="1"/>
        <rFont val="Tahoma"/>
        <family val="2"/>
      </rPr>
      <t>Carex</t>
    </r>
    <r>
      <rPr>
        <sz val="10"/>
        <color theme="1"/>
        <rFont val="Tahoma"/>
        <family val="2"/>
      </rPr>
      <t xml:space="preserve"> plantaginea</t>
    </r>
  </si>
  <si>
    <r>
      <rPr>
        <i/>
        <sz val="10"/>
        <color theme="1"/>
        <rFont val="Tahoma"/>
        <family val="2"/>
      </rPr>
      <t>Carex</t>
    </r>
    <r>
      <rPr>
        <sz val="10"/>
        <color theme="1"/>
        <rFont val="Tahoma"/>
        <family val="2"/>
      </rPr>
      <t xml:space="preserve"> Ribbon Falls</t>
    </r>
  </si>
  <si>
    <r>
      <rPr>
        <i/>
        <sz val="10"/>
        <color theme="1"/>
        <rFont val="Tahoma"/>
        <family val="2"/>
      </rPr>
      <t>Carex</t>
    </r>
    <r>
      <rPr>
        <sz val="10"/>
        <color theme="1"/>
        <rFont val="Tahoma"/>
        <family val="2"/>
      </rPr>
      <t xml:space="preserve"> rosea</t>
    </r>
  </si>
  <si>
    <r>
      <rPr>
        <i/>
        <sz val="10"/>
        <color theme="1"/>
        <rFont val="Tahoma"/>
        <family val="2"/>
      </rPr>
      <t>Carex</t>
    </r>
    <r>
      <rPr>
        <sz val="10"/>
        <color theme="1"/>
        <rFont val="Tahoma"/>
        <family val="2"/>
      </rPr>
      <t xml:space="preserve"> scaposa HBCS23</t>
    </r>
  </si>
  <si>
    <r>
      <rPr>
        <i/>
        <sz val="10"/>
        <color theme="1"/>
        <rFont val="Tahoma"/>
        <family val="2"/>
      </rPr>
      <t>Callistemon viminalis</t>
    </r>
    <r>
      <rPr>
        <sz val="10"/>
        <color theme="1"/>
        <rFont val="Tahoma"/>
        <family val="2"/>
      </rPr>
      <t xml:space="preserve"> 'Little John'</t>
    </r>
  </si>
  <si>
    <r>
      <rPr>
        <i/>
        <sz val="10"/>
        <color theme="1"/>
        <rFont val="Tahoma"/>
        <family val="2"/>
      </rPr>
      <t>Brunnera</t>
    </r>
    <r>
      <rPr>
        <sz val="10"/>
        <color theme="1"/>
        <rFont val="Tahoma"/>
        <family val="2"/>
      </rPr>
      <t xml:space="preserve"> Jack Frost</t>
    </r>
  </si>
  <si>
    <r>
      <rPr>
        <i/>
        <sz val="10"/>
        <color theme="1"/>
        <rFont val="Tahoma"/>
        <family val="2"/>
      </rPr>
      <t>Brunnera</t>
    </r>
    <r>
      <rPr>
        <sz val="10"/>
        <color theme="1"/>
        <rFont val="Tahoma"/>
        <family val="2"/>
      </rPr>
      <t xml:space="preserve"> Looking Glass</t>
    </r>
  </si>
  <si>
    <r>
      <rPr>
        <i/>
        <sz val="10"/>
        <color theme="1"/>
        <rFont val="Tahoma"/>
        <family val="2"/>
      </rPr>
      <t>Brunnera</t>
    </r>
    <r>
      <rPr>
        <sz val="10"/>
        <color theme="1"/>
        <rFont val="Tahoma"/>
        <family val="2"/>
      </rPr>
      <t xml:space="preserve"> macrophylla</t>
    </r>
  </si>
  <si>
    <r>
      <rPr>
        <i/>
        <sz val="10"/>
        <color theme="1"/>
        <rFont val="Tahoma"/>
        <family val="2"/>
      </rPr>
      <t>Brunnera</t>
    </r>
    <r>
      <rPr>
        <sz val="10"/>
        <color theme="1"/>
        <rFont val="Tahoma"/>
        <family val="2"/>
      </rPr>
      <t xml:space="preserve"> Silver Carpet</t>
    </r>
  </si>
  <si>
    <r>
      <rPr>
        <i/>
        <sz val="10"/>
        <color theme="1"/>
        <rFont val="Tahoma"/>
        <family val="2"/>
      </rPr>
      <t>Brunnera</t>
    </r>
    <r>
      <rPr>
        <sz val="10"/>
        <color theme="1"/>
        <rFont val="Tahoma"/>
        <family val="2"/>
      </rPr>
      <t xml:space="preserve"> Silver Heart</t>
    </r>
  </si>
  <si>
    <r>
      <rPr>
        <i/>
        <sz val="10"/>
        <color theme="1"/>
        <rFont val="Tahoma"/>
        <family val="2"/>
      </rPr>
      <t>Brunnera</t>
    </r>
    <r>
      <rPr>
        <sz val="10"/>
        <color theme="1"/>
        <rFont val="Tahoma"/>
        <family val="2"/>
      </rPr>
      <t xml:space="preserve"> Variegata</t>
    </r>
  </si>
  <si>
    <r>
      <rPr>
        <i/>
        <sz val="10"/>
        <color theme="1"/>
        <rFont val="Tahoma"/>
        <family val="2"/>
      </rPr>
      <t>Agapanthus</t>
    </r>
    <r>
      <rPr>
        <sz val="10"/>
        <color theme="1"/>
        <rFont val="Tahoma"/>
        <family val="2"/>
      </rPr>
      <t xml:space="preserve"> 'Ever White' PPAF**</t>
    </r>
  </si>
  <si>
    <r>
      <rPr>
        <i/>
        <sz val="10"/>
        <color theme="1"/>
        <rFont val="Tahoma"/>
        <family val="2"/>
      </rPr>
      <t>Fatsia japonica</t>
    </r>
    <r>
      <rPr>
        <sz val="10"/>
        <color theme="1"/>
        <rFont val="Tahoma"/>
        <family val="2"/>
      </rPr>
      <t xml:space="preserve"> ‘Spider's Web'</t>
    </r>
  </si>
  <si>
    <t>Nandina domestica 'Jaytee' PP14,668 Harbor Belle™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</si>
</sst>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mmmm\ d\,\ yyyy"/>
    <numFmt numFmtId="165" formatCode="_(* #,##0_);_(* \(#,##0\);_(* &quot;-&quot;??_);_(@_)"/>
    <numFmt numFmtId="166" formatCode="&quot;$&quot;#,##0.00"/>
  </numFmts>
  <fonts count="24" x14ac:knownFonts="1">
    <font>
      <sz val="11"/>
      <color theme="1"/>
      <name val="Aptos Narrow"/>
      <family val="2"/>
      <scheme val="minor"/>
    </font>
    <font>
      <sz val="11"/>
      <color theme="1"/>
      <name val="Aptos Narrow"/>
      <family val="2"/>
      <scheme val="minor"/>
    </font>
    <font>
      <b/>
      <sz val="10"/>
      <color theme="1"/>
      <name val="Tahoma"/>
      <family val="2"/>
    </font>
    <font>
      <b/>
      <sz val="10"/>
      <color rgb="FFFF0000"/>
      <name val="Arial"/>
      <family val="2"/>
    </font>
    <font>
      <b/>
      <sz val="10"/>
      <name val="Arial"/>
      <family val="2"/>
    </font>
    <font>
      <sz val="10"/>
      <color theme="1"/>
      <name val="Tahoma"/>
      <family val="2"/>
    </font>
    <font>
      <i/>
      <sz val="10"/>
      <color theme="1"/>
      <name val="Tahoma"/>
      <family val="2"/>
    </font>
    <font>
      <sz val="10"/>
      <name val="Arial"/>
      <family val="2"/>
    </font>
    <font>
      <b/>
      <sz val="10"/>
      <color theme="1"/>
      <name val="Arial"/>
      <family val="2"/>
    </font>
    <font>
      <sz val="10"/>
      <color theme="1"/>
      <name val="Arial"/>
      <family val="2"/>
    </font>
    <font>
      <sz val="10"/>
      <color rgb="FFFF0000"/>
      <name val="Arial"/>
      <family val="2"/>
    </font>
    <font>
      <i/>
      <sz val="9.5"/>
      <color theme="1"/>
      <name val="Tahoma"/>
      <family val="2"/>
    </font>
    <font>
      <sz val="9.5"/>
      <color theme="1"/>
      <name val="Tahoma"/>
      <family val="2"/>
    </font>
    <font>
      <sz val="9"/>
      <color theme="1"/>
      <name val="Tahoma"/>
      <family val="2"/>
    </font>
    <font>
      <sz val="8"/>
      <color theme="1"/>
      <name val="Tahoma"/>
      <family val="2"/>
    </font>
    <font>
      <sz val="8"/>
      <name val="Arial"/>
      <family val="2"/>
    </font>
    <font>
      <sz val="8"/>
      <name val="Tahoma"/>
      <family val="2"/>
    </font>
    <font>
      <b/>
      <sz val="9"/>
      <color indexed="81"/>
      <name val="Tahoma"/>
      <family val="2"/>
    </font>
    <font>
      <sz val="9"/>
      <color indexed="81"/>
      <name val="Tahoma"/>
      <family val="2"/>
    </font>
    <font>
      <sz val="10"/>
      <name val="Tahoma"/>
      <family val="2"/>
    </font>
    <font>
      <u/>
      <sz val="11"/>
      <color theme="10"/>
      <name val="Aptos Narrow"/>
      <family val="2"/>
      <scheme val="minor"/>
    </font>
    <font>
      <b/>
      <u/>
      <sz val="11"/>
      <color theme="10"/>
      <name val="Aptos Narrow"/>
      <family val="2"/>
      <scheme val="minor"/>
    </font>
    <font>
      <sz val="9"/>
      <color indexed="81"/>
      <name val="Tahoma"/>
      <charset val="1"/>
    </font>
    <font>
      <b/>
      <sz val="9"/>
      <color indexed="81"/>
      <name val="Tahoma"/>
      <charset val="1"/>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cellStyleXfs>
  <cellXfs count="85">
    <xf numFmtId="0" fontId="0" fillId="0" borderId="0" xfId="0"/>
    <xf numFmtId="0" fontId="5" fillId="0" borderId="1" xfId="0" applyFont="1" applyBorder="1" applyAlignment="1">
      <alignment horizontal="center"/>
    </xf>
    <xf numFmtId="0" fontId="5" fillId="0" borderId="1" xfId="0" applyFont="1" applyBorder="1" applyAlignment="1" applyProtection="1">
      <alignment horizontal="center" vertical="center" shrinkToFit="1"/>
      <protection locked="0"/>
    </xf>
    <xf numFmtId="164" fontId="5" fillId="0" borderId="1" xfId="0" applyNumberFormat="1" applyFont="1" applyBorder="1" applyAlignment="1">
      <alignment vertical="center"/>
    </xf>
    <xf numFmtId="0" fontId="5" fillId="0" borderId="1" xfId="0" applyFont="1" applyBorder="1" applyAlignment="1">
      <alignment horizontal="center" vertical="center"/>
    </xf>
    <xf numFmtId="165" fontId="5" fillId="0" borderId="1" xfId="1" applyNumberFormat="1" applyFont="1" applyBorder="1" applyAlignment="1">
      <alignment horizontal="center" vertical="center"/>
    </xf>
    <xf numFmtId="44" fontId="5" fillId="0" borderId="1" xfId="2" applyFont="1" applyBorder="1" applyAlignment="1" applyProtection="1">
      <alignment horizontal="center" vertical="center" shrinkToFit="1"/>
      <protection locked="0"/>
    </xf>
    <xf numFmtId="166" fontId="7" fillId="0" borderId="1" xfId="0" applyNumberFormat="1" applyFont="1" applyBorder="1"/>
    <xf numFmtId="0" fontId="7" fillId="0" borderId="0" xfId="0" applyFont="1"/>
    <xf numFmtId="0" fontId="6" fillId="0" borderId="1" xfId="0" applyFont="1" applyBorder="1" applyAlignment="1" applyProtection="1">
      <alignment vertical="center"/>
      <protection locked="0"/>
    </xf>
    <xf numFmtId="0" fontId="5" fillId="0" borderId="1" xfId="0" applyFont="1" applyBorder="1" applyAlignment="1" applyProtection="1">
      <alignment horizontal="center" vertical="center"/>
      <protection locked="0"/>
    </xf>
    <xf numFmtId="165" fontId="5" fillId="0" borderId="1" xfId="1" applyNumberFormat="1" applyFont="1" applyBorder="1" applyAlignment="1" applyProtection="1">
      <alignment horizontal="center" vertical="center"/>
      <protection locked="0"/>
    </xf>
    <xf numFmtId="0" fontId="3" fillId="0" borderId="0" xfId="0" applyFont="1"/>
    <xf numFmtId="0" fontId="5" fillId="0" borderId="1" xfId="0" applyFont="1" applyBorder="1" applyAlignment="1" applyProtection="1">
      <alignment vertical="center"/>
      <protection locked="0"/>
    </xf>
    <xf numFmtId="164" fontId="6" fillId="0" borderId="1" xfId="0" applyNumberFormat="1" applyFont="1" applyBorder="1" applyAlignment="1">
      <alignment vertical="center"/>
    </xf>
    <xf numFmtId="0" fontId="8" fillId="0" borderId="0" xfId="0" applyFont="1"/>
    <xf numFmtId="0" fontId="4" fillId="0" borderId="0" xfId="0" applyFont="1"/>
    <xf numFmtId="0" fontId="9" fillId="0" borderId="0" xfId="0" applyFont="1"/>
    <xf numFmtId="0" fontId="10" fillId="0" borderId="0" xfId="0" applyFont="1"/>
    <xf numFmtId="0" fontId="5" fillId="0" borderId="1" xfId="0" applyFont="1" applyBorder="1"/>
    <xf numFmtId="0" fontId="4" fillId="0" borderId="2" xfId="0" applyFont="1" applyBorder="1"/>
    <xf numFmtId="0" fontId="6" fillId="0" borderId="1" xfId="0" applyFont="1" applyBorder="1"/>
    <xf numFmtId="0" fontId="5" fillId="0" borderId="1" xfId="0" applyFont="1" applyBorder="1" applyAlignment="1">
      <alignment horizontal="left"/>
    </xf>
    <xf numFmtId="0" fontId="6" fillId="0" borderId="1" xfId="0" applyFont="1" applyBorder="1" applyAlignment="1">
      <alignment horizontal="left"/>
    </xf>
    <xf numFmtId="0" fontId="11" fillId="0" borderId="1" xfId="0" applyFont="1" applyBorder="1" applyAlignment="1" applyProtection="1">
      <alignment vertical="center"/>
      <protection locked="0"/>
    </xf>
    <xf numFmtId="44" fontId="5" fillId="0" borderId="1" xfId="2" applyFont="1" applyBorder="1" applyAlignment="1">
      <alignment horizontal="center"/>
    </xf>
    <xf numFmtId="44" fontId="10" fillId="0" borderId="1" xfId="2" applyFont="1" applyBorder="1"/>
    <xf numFmtId="165" fontId="5" fillId="0" borderId="1" xfId="1" applyNumberFormat="1" applyFont="1" applyBorder="1"/>
    <xf numFmtId="0" fontId="14" fillId="0" borderId="1" xfId="0" applyFont="1" applyBorder="1" applyAlignment="1">
      <alignment horizontal="center"/>
    </xf>
    <xf numFmtId="165" fontId="5" fillId="0" borderId="1" xfId="1" applyNumberFormat="1" applyFont="1" applyFill="1" applyBorder="1"/>
    <xf numFmtId="0" fontId="15" fillId="0" borderId="0" xfId="0" applyFont="1" applyAlignment="1">
      <alignment horizontal="center"/>
    </xf>
    <xf numFmtId="0" fontId="16" fillId="0" borderId="0" xfId="0" applyFont="1" applyAlignment="1">
      <alignment horizontal="center"/>
    </xf>
    <xf numFmtId="3" fontId="7" fillId="0" borderId="0" xfId="0" applyNumberFormat="1" applyFont="1" applyAlignment="1">
      <alignment horizontal="center" shrinkToFit="1"/>
    </xf>
    <xf numFmtId="0" fontId="7" fillId="0" borderId="0" xfId="0" applyFont="1" applyAlignment="1">
      <alignment horizontal="centerContinuous"/>
    </xf>
    <xf numFmtId="0" fontId="19" fillId="0" borderId="0" xfId="0" applyFont="1" applyAlignment="1">
      <alignment horizontal="centerContinuous"/>
    </xf>
    <xf numFmtId="0" fontId="5" fillId="0" borderId="3"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protection locked="0"/>
    </xf>
    <xf numFmtId="0" fontId="5" fillId="0" borderId="3" xfId="0" applyFont="1" applyBorder="1" applyAlignment="1">
      <alignment horizontal="center"/>
    </xf>
    <xf numFmtId="0" fontId="14" fillId="0" borderId="3" xfId="0" applyFont="1" applyBorder="1" applyAlignment="1">
      <alignment horizontal="center"/>
    </xf>
    <xf numFmtId="0" fontId="13" fillId="0" borderId="3" xfId="0" applyFont="1" applyBorder="1" applyAlignment="1" applyProtection="1">
      <alignment horizontal="center" vertical="center" shrinkToFit="1"/>
      <protection locked="0"/>
    </xf>
    <xf numFmtId="0" fontId="5" fillId="0" borderId="7" xfId="0" applyFont="1" applyBorder="1" applyAlignment="1">
      <alignment horizontal="center"/>
    </xf>
    <xf numFmtId="0" fontId="5" fillId="0" borderId="8" xfId="0" applyFont="1" applyBorder="1" applyAlignment="1" applyProtection="1">
      <alignment horizontal="center" vertical="center" shrinkToFit="1"/>
      <protection locked="0"/>
    </xf>
    <xf numFmtId="0" fontId="14" fillId="0" borderId="8" xfId="0" applyFont="1" applyBorder="1" applyAlignment="1">
      <alignment horizontal="center"/>
    </xf>
    <xf numFmtId="0" fontId="14" fillId="0" borderId="8" xfId="0" applyFont="1" applyBorder="1" applyAlignment="1" applyProtection="1">
      <alignment horizontal="center" vertical="center"/>
      <protection locked="0"/>
    </xf>
    <xf numFmtId="0" fontId="13" fillId="0" borderId="8" xfId="0" applyFont="1" applyBorder="1" applyAlignment="1" applyProtection="1">
      <alignment horizontal="center" vertical="center" shrinkToFit="1"/>
      <protection locked="0"/>
    </xf>
    <xf numFmtId="0" fontId="21" fillId="0" borderId="0" xfId="3" applyFont="1" applyAlignment="1">
      <alignment horizontal="centerContinuous"/>
    </xf>
    <xf numFmtId="0" fontId="5" fillId="0" borderId="13"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166" fontId="7" fillId="0" borderId="12" xfId="0" applyNumberFormat="1" applyFont="1" applyBorder="1"/>
    <xf numFmtId="3" fontId="5" fillId="0" borderId="3" xfId="0" applyNumberFormat="1" applyFont="1" applyBorder="1" applyAlignment="1">
      <alignment horizontal="center" vertical="center" shrinkToFit="1"/>
    </xf>
    <xf numFmtId="3" fontId="5" fillId="0" borderId="14" xfId="0" applyNumberFormat="1" applyFont="1" applyBorder="1" applyAlignment="1">
      <alignment horizontal="center" vertical="center" shrinkToFit="1"/>
    </xf>
    <xf numFmtId="165" fontId="5" fillId="0" borderId="8" xfId="1" applyNumberFormat="1" applyFont="1" applyBorder="1" applyAlignment="1" applyProtection="1">
      <alignment horizontal="center" vertical="center"/>
      <protection locked="0"/>
    </xf>
    <xf numFmtId="165" fontId="5" fillId="0" borderId="8" xfId="1" applyNumberFormat="1" applyFont="1" applyBorder="1" applyAlignment="1">
      <alignment horizontal="center" vertical="center"/>
    </xf>
    <xf numFmtId="165" fontId="5" fillId="0" borderId="8" xfId="1" applyNumberFormat="1" applyFont="1" applyBorder="1"/>
    <xf numFmtId="0" fontId="5" fillId="0" borderId="9" xfId="0" applyFont="1" applyBorder="1" applyAlignment="1">
      <alignment horizontal="center"/>
    </xf>
    <xf numFmtId="0" fontId="5" fillId="0" borderId="10" xfId="0" applyFont="1" applyBorder="1" applyAlignment="1" applyProtection="1">
      <alignment horizontal="center" vertical="center" shrinkToFit="1"/>
      <protection locked="0"/>
    </xf>
    <xf numFmtId="0" fontId="6" fillId="0" borderId="10" xfId="0" applyFont="1" applyBorder="1" applyAlignment="1" applyProtection="1">
      <alignment vertical="center"/>
      <protection locked="0"/>
    </xf>
    <xf numFmtId="0" fontId="5" fillId="0" borderId="10" xfId="0" applyFont="1" applyBorder="1" applyAlignment="1" applyProtection="1">
      <alignment horizontal="center" vertical="center"/>
      <protection locked="0"/>
    </xf>
    <xf numFmtId="44" fontId="5" fillId="0" borderId="10" xfId="2" applyFont="1" applyBorder="1" applyAlignment="1" applyProtection="1">
      <alignment horizontal="center" vertical="center" shrinkToFit="1"/>
      <protection locked="0"/>
    </xf>
    <xf numFmtId="0" fontId="5" fillId="0" borderId="10" xfId="0" applyFont="1" applyBorder="1" applyAlignment="1">
      <alignment horizontal="center" vertical="center"/>
    </xf>
    <xf numFmtId="165" fontId="5" fillId="0" borderId="10" xfId="1" applyNumberFormat="1" applyFont="1" applyBorder="1" applyAlignment="1">
      <alignment horizontal="center" vertical="center"/>
    </xf>
    <xf numFmtId="165" fontId="5" fillId="0" borderId="10" xfId="1" applyNumberFormat="1" applyFont="1" applyBorder="1" applyAlignment="1" applyProtection="1">
      <alignment horizontal="center" vertical="center"/>
      <protection locked="0"/>
    </xf>
    <xf numFmtId="165" fontId="5" fillId="0" borderId="11" xfId="1" applyNumberFormat="1" applyFont="1" applyBorder="1" applyAlignment="1" applyProtection="1">
      <alignment horizontal="center" vertical="center"/>
      <protection locked="0"/>
    </xf>
    <xf numFmtId="44" fontId="7" fillId="0" borderId="0" xfId="2" applyFont="1" applyAlignment="1">
      <alignment horizontal="center"/>
    </xf>
    <xf numFmtId="44" fontId="7" fillId="0" borderId="0" xfId="2" applyFont="1"/>
    <xf numFmtId="44" fontId="5" fillId="0" borderId="1" xfId="2" applyFont="1" applyBorder="1" applyAlignment="1" applyProtection="1">
      <alignment horizontal="center" vertical="center"/>
      <protection locked="0"/>
    </xf>
    <xf numFmtId="44" fontId="5" fillId="0" borderId="10" xfId="2" applyFont="1" applyBorder="1" applyAlignment="1" applyProtection="1">
      <alignment horizontal="center" vertical="center"/>
      <protection locked="0"/>
    </xf>
    <xf numFmtId="0" fontId="2" fillId="0" borderId="4" xfId="0" applyFont="1" applyBorder="1" applyAlignment="1">
      <alignment horizontal="left" vertical="center" wrapText="1"/>
    </xf>
    <xf numFmtId="164" fontId="2" fillId="0" borderId="5" xfId="0" applyNumberFormat="1" applyFont="1" applyBorder="1" applyAlignment="1">
      <alignment horizontal="left" vertical="center" wrapText="1"/>
    </xf>
    <xf numFmtId="0" fontId="2" fillId="0" borderId="5" xfId="0" applyFont="1" applyBorder="1" applyAlignment="1">
      <alignment horizontal="left" vertical="center" wrapText="1"/>
    </xf>
    <xf numFmtId="44" fontId="2" fillId="0" borderId="5" xfId="2" applyFont="1" applyBorder="1" applyAlignment="1">
      <alignment horizontal="left" vertical="center" wrapText="1"/>
    </xf>
    <xf numFmtId="17" fontId="2" fillId="0" borderId="5" xfId="0" applyNumberFormat="1" applyFont="1" applyBorder="1" applyAlignment="1">
      <alignment horizontal="left" vertical="center" wrapText="1"/>
    </xf>
    <xf numFmtId="17" fontId="2" fillId="0" borderId="6" xfId="0" applyNumberFormat="1" applyFont="1" applyBorder="1" applyAlignment="1">
      <alignment horizontal="left" vertical="center" wrapText="1"/>
    </xf>
    <xf numFmtId="17" fontId="2" fillId="0" borderId="15" xfId="0" applyNumberFormat="1" applyFont="1" applyBorder="1" applyAlignment="1">
      <alignment horizontal="left" vertical="center" wrapText="1"/>
    </xf>
    <xf numFmtId="0" fontId="4" fillId="0" borderId="0" xfId="0" applyFont="1" applyAlignment="1">
      <alignment horizontal="left" vertical="center" wrapText="1"/>
    </xf>
    <xf numFmtId="44" fontId="5" fillId="0" borderId="1" xfId="2" applyFont="1" applyFill="1" applyBorder="1" applyAlignment="1" applyProtection="1">
      <alignment horizontal="center" vertical="center"/>
      <protection locked="0"/>
    </xf>
    <xf numFmtId="44" fontId="5" fillId="0" borderId="1" xfId="2" applyFont="1" applyFill="1" applyBorder="1" applyAlignment="1">
      <alignment horizontal="center"/>
    </xf>
    <xf numFmtId="44" fontId="5" fillId="0" borderId="1" xfId="2" applyFont="1" applyFill="1" applyBorder="1" applyAlignment="1" applyProtection="1">
      <alignment horizontal="center" vertical="center" shrinkToFit="1"/>
      <protection locked="0"/>
    </xf>
    <xf numFmtId="165" fontId="5" fillId="2" borderId="1" xfId="1" applyNumberFormat="1" applyFont="1" applyFill="1" applyBorder="1" applyAlignment="1" applyProtection="1">
      <alignment horizontal="center" vertical="center"/>
      <protection locked="0"/>
    </xf>
    <xf numFmtId="165" fontId="5" fillId="3" borderId="1" xfId="1" applyNumberFormat="1" applyFont="1" applyFill="1" applyBorder="1" applyAlignment="1" applyProtection="1">
      <alignment horizontal="center" vertical="center"/>
      <protection locked="0"/>
    </xf>
    <xf numFmtId="165" fontId="5" fillId="2" borderId="1" xfId="1" applyNumberFormat="1" applyFont="1" applyFill="1" applyBorder="1"/>
    <xf numFmtId="165" fontId="5" fillId="2" borderId="10" xfId="1" applyNumberFormat="1" applyFont="1" applyFill="1" applyBorder="1" applyAlignment="1" applyProtection="1">
      <alignment horizontal="center" vertical="center"/>
      <protection locked="0"/>
    </xf>
    <xf numFmtId="165" fontId="5" fillId="0" borderId="1" xfId="1" applyNumberFormat="1" applyFont="1" applyFill="1" applyBorder="1" applyAlignment="1" applyProtection="1">
      <alignment horizontal="center" vertical="center"/>
      <protection locked="0"/>
    </xf>
    <xf numFmtId="165" fontId="3" fillId="0" borderId="0" xfId="0" applyNumberFormat="1" applyFont="1"/>
    <xf numFmtId="165" fontId="5" fillId="0" borderId="8" xfId="1" applyNumberFormat="1" applyFont="1" applyFill="1" applyBorder="1" applyAlignment="1" applyProtection="1">
      <alignment horizontal="center" vertical="center"/>
      <protection locked="0"/>
    </xf>
  </cellXfs>
  <cellStyles count="4">
    <cellStyle name="Comma" xfId="1" builtinId="3"/>
    <cellStyle name="Currency" xfId="2" builtinId="4"/>
    <cellStyle name="Hyperlink" xfId="3" builtinId="8"/>
    <cellStyle name="Normal" xfId="0" builtinId="0"/>
  </cellStyles>
  <dxfs count="0"/>
  <tableStyles count="1" defaultTableStyle="TableStyleMedium2" defaultPivotStyle="PivotStyleLight16">
    <tableStyle name="Invisible" pivot="0" table="0" count="0" xr9:uid="{5569A52B-9847-4C9A-B9EE-F4AC1F5BAB5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9525</xdr:colOff>
      <xdr:row>23</xdr:row>
      <xdr:rowOff>142875</xdr:rowOff>
    </xdr:from>
    <xdr:to>
      <xdr:col>5</xdr:col>
      <xdr:colOff>95250</xdr:colOff>
      <xdr:row>23</xdr:row>
      <xdr:rowOff>142875</xdr:rowOff>
    </xdr:to>
    <xdr:sp macro="" textlink="">
      <xdr:nvSpPr>
        <xdr:cNvPr id="2" name="Line 4">
          <a:extLst>
            <a:ext uri="{FF2B5EF4-FFF2-40B4-BE49-F238E27FC236}">
              <a16:creationId xmlns:a16="http://schemas.microsoft.com/office/drawing/2014/main" id="{C78DEED0-DC33-43C9-B766-0441BC03D5CA}"/>
            </a:ext>
          </a:extLst>
        </xdr:cNvPr>
        <xdr:cNvSpPr>
          <a:spLocks noChangeShapeType="1"/>
        </xdr:cNvSpPr>
      </xdr:nvSpPr>
      <xdr:spPr bwMode="auto">
        <a:xfrm flipV="1">
          <a:off x="5143500" y="4953000"/>
          <a:ext cx="7810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0</xdr:colOff>
      <xdr:row>23</xdr:row>
      <xdr:rowOff>142875</xdr:rowOff>
    </xdr:from>
    <xdr:to>
      <xdr:col>25</xdr:col>
      <xdr:colOff>0</xdr:colOff>
      <xdr:row>23</xdr:row>
      <xdr:rowOff>142875</xdr:rowOff>
    </xdr:to>
    <xdr:sp macro="" textlink="">
      <xdr:nvSpPr>
        <xdr:cNvPr id="3" name="AutoShape 5">
          <a:extLst>
            <a:ext uri="{FF2B5EF4-FFF2-40B4-BE49-F238E27FC236}">
              <a16:creationId xmlns:a16="http://schemas.microsoft.com/office/drawing/2014/main" id="{81E43015-776D-4850-82D7-58B54EF288F8}"/>
            </a:ext>
          </a:extLst>
        </xdr:cNvPr>
        <xdr:cNvSpPr>
          <a:spLocks noChangeArrowheads="1"/>
        </xdr:cNvSpPr>
      </xdr:nvSpPr>
      <xdr:spPr bwMode="auto">
        <a:xfrm>
          <a:off x="14487525" y="4953000"/>
          <a:ext cx="0" cy="0"/>
        </a:xfrm>
        <a:prstGeom prst="star5">
          <a:avLst/>
        </a:prstGeom>
        <a:noFill/>
        <a:ln>
          <a:noFill/>
        </a:ln>
        <a:effectLst/>
      </xdr:spPr>
      <xdr:txBody>
        <a:bodyPr/>
        <a:lstStyle/>
        <a:p>
          <a:endParaRPr lang="en-US"/>
        </a:p>
      </xdr:txBody>
    </xdr:sp>
    <xdr:clientData/>
  </xdr:twoCellAnchor>
  <xdr:oneCellAnchor>
    <xdr:from>
      <xdr:col>2</xdr:col>
      <xdr:colOff>0</xdr:colOff>
      <xdr:row>10</xdr:row>
      <xdr:rowOff>0</xdr:rowOff>
    </xdr:from>
    <xdr:ext cx="28575" cy="152400"/>
    <xdr:sp macro="" textlink="">
      <xdr:nvSpPr>
        <xdr:cNvPr id="4" name="Text Box 16">
          <a:extLst>
            <a:ext uri="{FF2B5EF4-FFF2-40B4-BE49-F238E27FC236}">
              <a16:creationId xmlns:a16="http://schemas.microsoft.com/office/drawing/2014/main" id="{E629F50C-0538-4C89-BBE1-17CA157750E4}"/>
            </a:ext>
          </a:extLst>
        </xdr:cNvPr>
        <xdr:cNvSpPr txBox="1">
          <a:spLocks noChangeArrowheads="1"/>
        </xdr:cNvSpPr>
      </xdr:nvSpPr>
      <xdr:spPr bwMode="auto">
        <a:xfrm>
          <a:off x="1219200" y="2543175"/>
          <a:ext cx="28575" cy="152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twoCellAnchor>
    <xdr:from>
      <xdr:col>24</xdr:col>
      <xdr:colOff>1362075</xdr:colOff>
      <xdr:row>20</xdr:row>
      <xdr:rowOff>19050</xdr:rowOff>
    </xdr:from>
    <xdr:to>
      <xdr:col>24</xdr:col>
      <xdr:colOff>1362075</xdr:colOff>
      <xdr:row>97</xdr:row>
      <xdr:rowOff>56426</xdr:rowOff>
    </xdr:to>
    <xdr:sp macro="" textlink="">
      <xdr:nvSpPr>
        <xdr:cNvPr id="5" name="Text Box 23">
          <a:extLst>
            <a:ext uri="{FF2B5EF4-FFF2-40B4-BE49-F238E27FC236}">
              <a16:creationId xmlns:a16="http://schemas.microsoft.com/office/drawing/2014/main" id="{60F0D06C-3A6B-4F75-8278-3065E9F5EBF9}"/>
            </a:ext>
          </a:extLst>
        </xdr:cNvPr>
        <xdr:cNvSpPr txBox="1">
          <a:spLocks noChangeArrowheads="1"/>
        </xdr:cNvSpPr>
      </xdr:nvSpPr>
      <xdr:spPr bwMode="auto">
        <a:xfrm>
          <a:off x="14487525" y="4181475"/>
          <a:ext cx="0" cy="12667526"/>
        </a:xfrm>
        <a:prstGeom prst="rect">
          <a:avLst/>
        </a:prstGeom>
        <a:noFill/>
        <a:ln>
          <a:noFill/>
        </a:ln>
        <a:effectLst/>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important ordering &amp; Shipping information: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Shipping Season</a:t>
          </a:r>
        </a:p>
        <a:p>
          <a:pPr algn="l" rtl="0">
            <a:defRPr sz="1000"/>
          </a:pPr>
          <a:r>
            <a:rPr lang="en-US" sz="1000" b="0" i="1" u="none" strike="noStrike" baseline="0">
              <a:solidFill>
                <a:srgbClr val="FF6600"/>
              </a:solidFill>
              <a:latin typeface="Lucida Sans"/>
            </a:rPr>
            <a:t>Year round excluding the weeks of Thanksgiving, Christmas &amp; New Year.</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Lead Time</a:t>
          </a:r>
        </a:p>
        <a:p>
          <a:pPr algn="l" rtl="0">
            <a:defRPr sz="1000"/>
          </a:pPr>
          <a:r>
            <a:rPr lang="en-US" sz="1000" b="0" i="1" u="none" strike="noStrike" baseline="0">
              <a:solidFill>
                <a:srgbClr val="FF6600"/>
              </a:solidFill>
              <a:latin typeface="Lucida Sans"/>
            </a:rPr>
            <a:t>Order must be placed by Wednesday of the week prior to requested ship date.  All orders subject to availability.</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Minimum order &amp; Packing Information</a:t>
          </a:r>
        </a:p>
        <a:p>
          <a:pPr algn="l" rtl="0">
            <a:defRPr sz="1000"/>
          </a:pPr>
          <a:r>
            <a:rPr lang="en-US" sz="1000" b="0" i="1" u="none" strike="noStrike" baseline="0">
              <a:solidFill>
                <a:srgbClr val="FF6600"/>
              </a:solidFill>
              <a:latin typeface="Lucida Sans"/>
            </a:rPr>
            <a:t>One tray minimum.  Box charge for single tray is $2.00</a:t>
          </a:r>
        </a:p>
        <a:p>
          <a:pPr algn="l" rtl="0">
            <a:defRPr sz="1000"/>
          </a:pPr>
          <a:r>
            <a:rPr lang="en-US" sz="1000" b="0" i="1" u="none" strike="noStrike" baseline="0">
              <a:solidFill>
                <a:srgbClr val="FF6600"/>
              </a:solidFill>
              <a:latin typeface="Lucida Sans"/>
            </a:rPr>
            <a:t>Our case holds four or five trays depending on the growth habit and/or size of the plant. </a:t>
          </a:r>
        </a:p>
        <a:p>
          <a:pPr algn="l" rtl="0">
            <a:defRPr sz="1000"/>
          </a:pPr>
          <a:r>
            <a:rPr lang="en-US" sz="1000" b="0" i="1" u="none" strike="noStrike" baseline="0">
              <a:solidFill>
                <a:srgbClr val="FF6600"/>
              </a:solidFill>
              <a:latin typeface="Lucida Sans"/>
            </a:rPr>
            <a:t>An $10.00 box charge applies for each case.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Phytosanitary certificate</a:t>
          </a:r>
        </a:p>
        <a:p>
          <a:pPr algn="l" rtl="0">
            <a:defRPr sz="1000"/>
          </a:pPr>
          <a:r>
            <a:rPr lang="en-US" sz="1000" b="0" i="1" u="none" strike="noStrike" baseline="0">
              <a:solidFill>
                <a:srgbClr val="FF6600"/>
              </a:solidFill>
              <a:latin typeface="Lucida Sans"/>
            </a:rPr>
            <a:t>Shipments going to Arizona, California, Hawaii, Idaho, Montana, Nevada, Oregon, Utah and Washington require a state phytosanitary certificate.  A $10.00 fee applies.</a:t>
          </a:r>
        </a:p>
        <a:p>
          <a:pPr algn="l" rtl="0">
            <a:defRPr sz="1000"/>
          </a:pPr>
          <a:r>
            <a:rPr lang="en-US" sz="1000" b="0" i="1" u="none" strike="noStrike" baseline="0">
              <a:solidFill>
                <a:srgbClr val="FF6600"/>
              </a:solidFill>
              <a:latin typeface="Lucida Sans"/>
            </a:rPr>
            <a:t>International shipments require a federal phytosanitary certificate, which has an $85 fee.</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Shipping Methods</a:t>
          </a:r>
        </a:p>
        <a:p>
          <a:pPr algn="l" rtl="0">
            <a:defRPr sz="1000"/>
          </a:pPr>
          <a:r>
            <a:rPr lang="en-US" sz="1000" b="0" i="1" u="none" strike="noStrike" baseline="0">
              <a:solidFill>
                <a:srgbClr val="FF6600"/>
              </a:solidFill>
              <a:latin typeface="Lucida Sans"/>
            </a:rPr>
            <a:t>FedEx, FedEx Freight, UPS, Air Freight (Delta, Continental, US Air &amp; United Airlines), Grower's Truck, Brokered Truck or Customer pick up.</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Freight Charges</a:t>
          </a:r>
        </a:p>
        <a:p>
          <a:pPr algn="l" rtl="0">
            <a:defRPr sz="1000"/>
          </a:pPr>
          <a:r>
            <a:rPr lang="en-US" sz="1000" b="0" i="1" u="none" strike="noStrike" baseline="0">
              <a:solidFill>
                <a:srgbClr val="FF6600"/>
              </a:solidFill>
              <a:latin typeface="Lucida Sans"/>
            </a:rPr>
            <a:t>Freight will be prepaid by Magnolia Gardens Nursery and billed on each invoice unless requested otherwise.  Freight is charged at cost.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Volume Discounts &amp; payment methods</a:t>
          </a:r>
        </a:p>
        <a:p>
          <a:pPr algn="l" rtl="0">
            <a:defRPr sz="1000"/>
          </a:pPr>
          <a:r>
            <a:rPr lang="en-US" sz="1000" b="0" i="1" u="none" strike="noStrike" baseline="0">
              <a:solidFill>
                <a:srgbClr val="FF6600"/>
              </a:solidFill>
              <a:latin typeface="Lucida Sans"/>
            </a:rPr>
            <a:t>$3,000 purchased per year = 10% discount</a:t>
          </a:r>
        </a:p>
        <a:p>
          <a:pPr algn="l" rtl="0">
            <a:defRPr sz="1000"/>
          </a:pPr>
          <a:r>
            <a:rPr lang="en-US" sz="1000" b="0" i="1" u="none" strike="noStrike" baseline="0">
              <a:solidFill>
                <a:srgbClr val="FF6600"/>
              </a:solidFill>
              <a:latin typeface="Lucida Sans"/>
            </a:rPr>
            <a:t>$7,500 purchased per year = 17% discount</a:t>
          </a:r>
        </a:p>
        <a:p>
          <a:pPr algn="l" rtl="0">
            <a:defRPr sz="1000"/>
          </a:pPr>
          <a:r>
            <a:rPr lang="en-US" sz="1000" b="0" i="1" u="none" strike="noStrike" baseline="0">
              <a:solidFill>
                <a:srgbClr val="FF6600"/>
              </a:solidFill>
              <a:latin typeface="Lucida Sans"/>
            </a:rPr>
            <a:t>All accounts must be prepaid unless terms with Magnolia Gardens Nursery have been established.  All major credit cards accepted.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Claims</a:t>
          </a:r>
        </a:p>
        <a:p>
          <a:pPr algn="l" rtl="0">
            <a:defRPr sz="1000"/>
          </a:pPr>
          <a:r>
            <a:rPr lang="en-US" sz="1000" b="0" i="1" u="none" strike="noStrike" baseline="0">
              <a:solidFill>
                <a:srgbClr val="FF6600"/>
              </a:solidFill>
              <a:latin typeface="Lucida Sans"/>
            </a:rPr>
            <a:t>Claims due to freight damage must be reported within 48 hours of receiving plants.  Photos are requested to aid in assessing claims.  Claims due to shortages must be reported within 10 days of receipt.  Shortage claims reported after 10 days will not be honored.</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special pricing</a:t>
          </a:r>
        </a:p>
        <a:p>
          <a:pPr algn="l" rtl="0">
            <a:defRPr sz="1000"/>
          </a:pPr>
          <a:r>
            <a:rPr lang="en-US" sz="1000" b="0" i="1" u="none" strike="noStrike" baseline="0">
              <a:solidFill>
                <a:srgbClr val="FF6600"/>
              </a:solidFill>
              <a:latin typeface="Lucida Sans"/>
            </a:rPr>
            <a:t>All special pricing for immediate ship only and is not applicable on existing orders.  Special offers can not be combined.</a:t>
          </a:r>
        </a:p>
        <a:p>
          <a:pPr algn="l" rtl="0">
            <a:defRPr sz="1000"/>
          </a:pPr>
          <a:endParaRPr lang="en-US" sz="1000" b="0" i="1" u="none" strike="noStrike" baseline="0">
            <a:solidFill>
              <a:srgbClr val="FF6600"/>
            </a:solidFill>
            <a:latin typeface="Lucida Sans"/>
          </a:endParaRPr>
        </a:p>
        <a:p>
          <a:pPr algn="l" rtl="0">
            <a:defRPr sz="1000"/>
          </a:pPr>
          <a:r>
            <a:rPr lang="en-US" sz="1000" b="0" i="1" u="none" strike="noStrike" baseline="0">
              <a:solidFill>
                <a:srgbClr val="FF6600"/>
              </a:solidFill>
              <a:latin typeface="Lucida Sans"/>
            </a:rPr>
            <a:t>●</a:t>
          </a:r>
          <a:r>
            <a:rPr lang="en-US" sz="1000" b="0" i="0" u="none" strike="noStrike" baseline="0">
              <a:solidFill>
                <a:srgbClr val="000000"/>
              </a:solidFill>
              <a:latin typeface="Arial"/>
              <a:cs typeface="Arial"/>
            </a:rPr>
            <a:t> </a:t>
          </a:r>
          <a:r>
            <a:rPr lang="en-US" sz="1000" b="0" i="1" u="none" strike="noStrike" baseline="0">
              <a:solidFill>
                <a:srgbClr val="FF6600"/>
              </a:solidFill>
              <a:latin typeface="Lucida Sans"/>
              <a:cs typeface="Arial"/>
            </a:rPr>
            <a:t>This list cancels all previous quotations.  Prices and availability are subject to change without notice.</a:t>
          </a:r>
          <a:endParaRPr lang="en-US" sz="1000" b="0" i="0" u="none" strike="noStrike" baseline="0">
            <a:solidFill>
              <a:srgbClr val="000000"/>
            </a:solidFill>
            <a:latin typeface="Arial"/>
            <a:cs typeface="Arial"/>
          </a:endParaRPr>
        </a:p>
        <a:p>
          <a:pPr algn="l" rtl="0">
            <a:defRPr sz="1000"/>
          </a:pPr>
          <a:r>
            <a:rPr lang="en-US" sz="1000" b="0" i="1" u="none" strike="noStrike" baseline="0">
              <a:solidFill>
                <a:srgbClr val="FF6600"/>
              </a:solidFill>
              <a:latin typeface="Lucida Sans"/>
            </a:rPr>
            <a:t>● Items notated with "TC" are tissue cultured.  All other items are produced from seed, cutting or division.</a:t>
          </a:r>
        </a:p>
      </xdr:txBody>
    </xdr:sp>
    <xdr:clientData/>
  </xdr:twoCellAnchor>
  <xdr:oneCellAnchor>
    <xdr:from>
      <xdr:col>3</xdr:col>
      <xdr:colOff>0</xdr:colOff>
      <xdr:row>10</xdr:row>
      <xdr:rowOff>0</xdr:rowOff>
    </xdr:from>
    <xdr:ext cx="28575" cy="152400"/>
    <xdr:sp macro="" textlink="">
      <xdr:nvSpPr>
        <xdr:cNvPr id="6" name="Text Box 16">
          <a:extLst>
            <a:ext uri="{FF2B5EF4-FFF2-40B4-BE49-F238E27FC236}">
              <a16:creationId xmlns:a16="http://schemas.microsoft.com/office/drawing/2014/main" id="{F9FB3A20-B150-4CBE-99B8-00B3622C1BE2}"/>
            </a:ext>
          </a:extLst>
        </xdr:cNvPr>
        <xdr:cNvSpPr txBox="1">
          <a:spLocks noChangeArrowheads="1"/>
        </xdr:cNvSpPr>
      </xdr:nvSpPr>
      <xdr:spPr bwMode="auto">
        <a:xfrm>
          <a:off x="4191000" y="2543175"/>
          <a:ext cx="28575" cy="152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twoCellAnchor>
    <xdr:from>
      <xdr:col>1</xdr:col>
      <xdr:colOff>1362075</xdr:colOff>
      <xdr:row>20</xdr:row>
      <xdr:rowOff>19050</xdr:rowOff>
    </xdr:from>
    <xdr:to>
      <xdr:col>1</xdr:col>
      <xdr:colOff>1362075</xdr:colOff>
      <xdr:row>97</xdr:row>
      <xdr:rowOff>56426</xdr:rowOff>
    </xdr:to>
    <xdr:sp macro="" textlink="">
      <xdr:nvSpPr>
        <xdr:cNvPr id="7" name="Text Box 23">
          <a:extLst>
            <a:ext uri="{FF2B5EF4-FFF2-40B4-BE49-F238E27FC236}">
              <a16:creationId xmlns:a16="http://schemas.microsoft.com/office/drawing/2014/main" id="{EACC7C3E-5289-4F0D-BE9C-CEBA72F31084}"/>
            </a:ext>
          </a:extLst>
        </xdr:cNvPr>
        <xdr:cNvSpPr txBox="1">
          <a:spLocks noChangeArrowheads="1"/>
        </xdr:cNvSpPr>
      </xdr:nvSpPr>
      <xdr:spPr bwMode="auto">
        <a:xfrm>
          <a:off x="1219200" y="4181475"/>
          <a:ext cx="0" cy="12667526"/>
        </a:xfrm>
        <a:prstGeom prst="rect">
          <a:avLst/>
        </a:prstGeom>
        <a:noFill/>
        <a:ln>
          <a:noFill/>
        </a:ln>
        <a:effectLst/>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important ordering &amp; Shipping information: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Shipping Season</a:t>
          </a:r>
        </a:p>
        <a:p>
          <a:pPr algn="l" rtl="0">
            <a:defRPr sz="1000"/>
          </a:pPr>
          <a:r>
            <a:rPr lang="en-US" sz="1000" b="0" i="1" u="none" strike="noStrike" baseline="0">
              <a:solidFill>
                <a:srgbClr val="FF6600"/>
              </a:solidFill>
              <a:latin typeface="Lucida Sans"/>
            </a:rPr>
            <a:t>Year round excluding the weeks of Thanksgiving, Christmas &amp; New Year.</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Lead Time</a:t>
          </a:r>
        </a:p>
        <a:p>
          <a:pPr algn="l" rtl="0">
            <a:defRPr sz="1000"/>
          </a:pPr>
          <a:r>
            <a:rPr lang="en-US" sz="1000" b="0" i="1" u="none" strike="noStrike" baseline="0">
              <a:solidFill>
                <a:srgbClr val="FF6600"/>
              </a:solidFill>
              <a:latin typeface="Lucida Sans"/>
            </a:rPr>
            <a:t>Order must be placed by Wednesday of the week prior to requested ship date.  All orders subject to availability.</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Minimum order &amp; Packing Information</a:t>
          </a:r>
        </a:p>
        <a:p>
          <a:pPr algn="l" rtl="0">
            <a:defRPr sz="1000"/>
          </a:pPr>
          <a:r>
            <a:rPr lang="en-US" sz="1000" b="0" i="1" u="none" strike="noStrike" baseline="0">
              <a:solidFill>
                <a:srgbClr val="FF6600"/>
              </a:solidFill>
              <a:latin typeface="Lucida Sans"/>
            </a:rPr>
            <a:t>One tray minimum.  Box charge for single tray is $2.00</a:t>
          </a:r>
        </a:p>
        <a:p>
          <a:pPr algn="l" rtl="0">
            <a:defRPr sz="1000"/>
          </a:pPr>
          <a:r>
            <a:rPr lang="en-US" sz="1000" b="0" i="1" u="none" strike="noStrike" baseline="0">
              <a:solidFill>
                <a:srgbClr val="FF6600"/>
              </a:solidFill>
              <a:latin typeface="Lucida Sans"/>
            </a:rPr>
            <a:t>Our case holds four or five trays depending on the growth habit and/or size of the plant. </a:t>
          </a:r>
        </a:p>
        <a:p>
          <a:pPr algn="l" rtl="0">
            <a:defRPr sz="1000"/>
          </a:pPr>
          <a:r>
            <a:rPr lang="en-US" sz="1000" b="0" i="1" u="none" strike="noStrike" baseline="0">
              <a:solidFill>
                <a:srgbClr val="FF6600"/>
              </a:solidFill>
              <a:latin typeface="Lucida Sans"/>
            </a:rPr>
            <a:t>An $10.00 box charge applies for each case.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Phytosanitary certificate</a:t>
          </a:r>
        </a:p>
        <a:p>
          <a:pPr algn="l" rtl="0">
            <a:defRPr sz="1000"/>
          </a:pPr>
          <a:r>
            <a:rPr lang="en-US" sz="1000" b="0" i="1" u="none" strike="noStrike" baseline="0">
              <a:solidFill>
                <a:srgbClr val="FF6600"/>
              </a:solidFill>
              <a:latin typeface="Lucida Sans"/>
            </a:rPr>
            <a:t>Shipments going to Arizona, California, Hawaii, Idaho, Montana, Nevada, Oregon, Utah and Washington require a state phytosanitary certificate.  A $10.00 fee applies.</a:t>
          </a:r>
        </a:p>
        <a:p>
          <a:pPr algn="l" rtl="0">
            <a:defRPr sz="1000"/>
          </a:pPr>
          <a:r>
            <a:rPr lang="en-US" sz="1000" b="0" i="1" u="none" strike="noStrike" baseline="0">
              <a:solidFill>
                <a:srgbClr val="FF6600"/>
              </a:solidFill>
              <a:latin typeface="Lucida Sans"/>
            </a:rPr>
            <a:t>International shipments require a federal phytosanitary certificate, which has an $85 fee.</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Shipping Methods</a:t>
          </a:r>
        </a:p>
        <a:p>
          <a:pPr algn="l" rtl="0">
            <a:defRPr sz="1000"/>
          </a:pPr>
          <a:r>
            <a:rPr lang="en-US" sz="1000" b="0" i="1" u="none" strike="noStrike" baseline="0">
              <a:solidFill>
                <a:srgbClr val="FF6600"/>
              </a:solidFill>
              <a:latin typeface="Lucida Sans"/>
            </a:rPr>
            <a:t>FedEx, FedEx Freight, UPS, Air Freight (Delta, Continental, US Air &amp; United Airlines), Grower's Truck, Brokered Truck or Customer pick up.</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Freight Charges</a:t>
          </a:r>
        </a:p>
        <a:p>
          <a:pPr algn="l" rtl="0">
            <a:defRPr sz="1000"/>
          </a:pPr>
          <a:r>
            <a:rPr lang="en-US" sz="1000" b="0" i="1" u="none" strike="noStrike" baseline="0">
              <a:solidFill>
                <a:srgbClr val="FF6600"/>
              </a:solidFill>
              <a:latin typeface="Lucida Sans"/>
            </a:rPr>
            <a:t>Freight will be prepaid by Magnolia Gardens Nursery and billed on each invoice unless requested otherwise.  Freight is charged at cost.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Volume Discounts &amp; payment methods</a:t>
          </a:r>
        </a:p>
        <a:p>
          <a:pPr algn="l" rtl="0">
            <a:defRPr sz="1000"/>
          </a:pPr>
          <a:r>
            <a:rPr lang="en-US" sz="1000" b="0" i="1" u="none" strike="noStrike" baseline="0">
              <a:solidFill>
                <a:srgbClr val="FF6600"/>
              </a:solidFill>
              <a:latin typeface="Lucida Sans"/>
            </a:rPr>
            <a:t>$3,000 purchased per year = 10% discount</a:t>
          </a:r>
        </a:p>
        <a:p>
          <a:pPr algn="l" rtl="0">
            <a:defRPr sz="1000"/>
          </a:pPr>
          <a:r>
            <a:rPr lang="en-US" sz="1000" b="0" i="1" u="none" strike="noStrike" baseline="0">
              <a:solidFill>
                <a:srgbClr val="FF6600"/>
              </a:solidFill>
              <a:latin typeface="Lucida Sans"/>
            </a:rPr>
            <a:t>$7,500 purchased per year = 17% discount</a:t>
          </a:r>
        </a:p>
        <a:p>
          <a:pPr algn="l" rtl="0">
            <a:defRPr sz="1000"/>
          </a:pPr>
          <a:r>
            <a:rPr lang="en-US" sz="1000" b="0" i="1" u="none" strike="noStrike" baseline="0">
              <a:solidFill>
                <a:srgbClr val="FF6600"/>
              </a:solidFill>
              <a:latin typeface="Lucida Sans"/>
            </a:rPr>
            <a:t>All accounts must be prepaid unless terms with Magnolia Gardens Nursery have been established.  All major credit cards accepted.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Claims</a:t>
          </a:r>
        </a:p>
        <a:p>
          <a:pPr algn="l" rtl="0">
            <a:defRPr sz="1000"/>
          </a:pPr>
          <a:r>
            <a:rPr lang="en-US" sz="1000" b="0" i="1" u="none" strike="noStrike" baseline="0">
              <a:solidFill>
                <a:srgbClr val="FF6600"/>
              </a:solidFill>
              <a:latin typeface="Lucida Sans"/>
            </a:rPr>
            <a:t>Claims due to freight damage must be reported within 48 hours of receiving plants.  Photos are requested to aid in assessing claims.  Claims due to shortages must be reported within 10 days of receipt.  Shortage claims reported after 10 days will not be honored.</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special pricing</a:t>
          </a:r>
        </a:p>
        <a:p>
          <a:pPr algn="l" rtl="0">
            <a:defRPr sz="1000"/>
          </a:pPr>
          <a:r>
            <a:rPr lang="en-US" sz="1000" b="0" i="1" u="none" strike="noStrike" baseline="0">
              <a:solidFill>
                <a:srgbClr val="FF6600"/>
              </a:solidFill>
              <a:latin typeface="Lucida Sans"/>
            </a:rPr>
            <a:t>All special pricing for immediate ship only and is not applicable on existing orders.  Special offers can not be combined.</a:t>
          </a:r>
        </a:p>
        <a:p>
          <a:pPr algn="l" rtl="0">
            <a:defRPr sz="1000"/>
          </a:pPr>
          <a:endParaRPr lang="en-US" sz="1000" b="0" i="1" u="none" strike="noStrike" baseline="0">
            <a:solidFill>
              <a:srgbClr val="FF6600"/>
            </a:solidFill>
            <a:latin typeface="Lucida Sans"/>
          </a:endParaRPr>
        </a:p>
        <a:p>
          <a:pPr algn="l" rtl="0">
            <a:defRPr sz="1000"/>
          </a:pPr>
          <a:r>
            <a:rPr lang="en-US" sz="1000" b="0" i="1" u="none" strike="noStrike" baseline="0">
              <a:solidFill>
                <a:srgbClr val="FF6600"/>
              </a:solidFill>
              <a:latin typeface="Lucida Sans"/>
            </a:rPr>
            <a:t>●</a:t>
          </a:r>
          <a:r>
            <a:rPr lang="en-US" sz="1000" b="0" i="0" u="none" strike="noStrike" baseline="0">
              <a:solidFill>
                <a:srgbClr val="000000"/>
              </a:solidFill>
              <a:latin typeface="Arial"/>
              <a:cs typeface="Arial"/>
            </a:rPr>
            <a:t> </a:t>
          </a:r>
          <a:r>
            <a:rPr lang="en-US" sz="1000" b="0" i="1" u="none" strike="noStrike" baseline="0">
              <a:solidFill>
                <a:srgbClr val="FF6600"/>
              </a:solidFill>
              <a:latin typeface="Lucida Sans"/>
              <a:cs typeface="Arial"/>
            </a:rPr>
            <a:t>This list cancels all previous quotations.  Prices and availability are subject to change without notice.</a:t>
          </a:r>
          <a:endParaRPr lang="en-US" sz="1000" b="0" i="0" u="none" strike="noStrike" baseline="0">
            <a:solidFill>
              <a:srgbClr val="000000"/>
            </a:solidFill>
            <a:latin typeface="Arial"/>
            <a:cs typeface="Arial"/>
          </a:endParaRPr>
        </a:p>
        <a:p>
          <a:pPr algn="l" rtl="0">
            <a:defRPr sz="1000"/>
          </a:pPr>
          <a:r>
            <a:rPr lang="en-US" sz="1000" b="0" i="1" u="none" strike="noStrike" baseline="0">
              <a:solidFill>
                <a:srgbClr val="FF6600"/>
              </a:solidFill>
              <a:latin typeface="Lucida Sans"/>
            </a:rPr>
            <a:t>● Items notated with "TC" are tissue cultured.  All other items are produced from seed, cutting or division.</a:t>
          </a:r>
        </a:p>
      </xdr:txBody>
    </xdr:sp>
    <xdr:clientData/>
  </xdr:twoCellAnchor>
  <xdr:twoCellAnchor editAs="oneCell">
    <xdr:from>
      <xdr:col>1</xdr:col>
      <xdr:colOff>82649</xdr:colOff>
      <xdr:row>0</xdr:row>
      <xdr:rowOff>68580</xdr:rowOff>
    </xdr:from>
    <xdr:to>
      <xdr:col>10</xdr:col>
      <xdr:colOff>291517</xdr:colOff>
      <xdr:row>4</xdr:row>
      <xdr:rowOff>525780</xdr:rowOff>
    </xdr:to>
    <xdr:pic>
      <xdr:nvPicPr>
        <xdr:cNvPr id="8" name="Picture 7">
          <a:extLst>
            <a:ext uri="{FF2B5EF4-FFF2-40B4-BE49-F238E27FC236}">
              <a16:creationId xmlns:a16="http://schemas.microsoft.com/office/drawing/2014/main" id="{AB1EAAC6-6B9A-4561-8C23-9973993E04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8874" y="68580"/>
          <a:ext cx="3689826"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0</xdr:colOff>
      <xdr:row>10</xdr:row>
      <xdr:rowOff>0</xdr:rowOff>
    </xdr:from>
    <xdr:ext cx="28575" cy="152400"/>
    <xdr:sp macro="" textlink="">
      <xdr:nvSpPr>
        <xdr:cNvPr id="10" name="Text Box 16">
          <a:extLst>
            <a:ext uri="{FF2B5EF4-FFF2-40B4-BE49-F238E27FC236}">
              <a16:creationId xmlns:a16="http://schemas.microsoft.com/office/drawing/2014/main" id="{AC13F3BB-C67D-4BDC-81F9-3EDE6A804055}"/>
            </a:ext>
          </a:extLst>
        </xdr:cNvPr>
        <xdr:cNvSpPr txBox="1">
          <a:spLocks noChangeArrowheads="1"/>
        </xdr:cNvSpPr>
      </xdr:nvSpPr>
      <xdr:spPr bwMode="auto">
        <a:xfrm>
          <a:off x="1219200" y="2543175"/>
          <a:ext cx="28575" cy="152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gnursery-my.sharepoint.com/personal/jerrin_magnoliagardens_com/Documents/Desktop/Offline%20Files/2025/Phantom%20availability/Green%20Trade%20-%20MGN%20Master%20Availability.xlsx" TargetMode="External"/><Relationship Id="rId1" Type="http://schemas.openxmlformats.org/officeDocument/2006/relationships/externalLinkPath" Target="https://mgnursery-my.sharepoint.com/personal/jerrin_magnoliagardens_com/Documents/Desktop/Offline%20Files/2025/Phantom%20availability/Green%20Trade%20-%20MGN%20Master%20Availabilit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GN Inventory Nov 25"/>
      <sheetName val="Green Trade Stg 3 Availability"/>
      <sheetName val="MGN Liner Weekly Avail - 14 wks"/>
      <sheetName val="MGN Liner Weekly Avail - 16 wks"/>
      <sheetName val="MGN Liner Monthly Avail-14 wks"/>
      <sheetName val="MGN Liner Monthly Avail-16 Wks"/>
      <sheetName val="MGN Liner Mthly Avail-16 Final "/>
      <sheetName val="Pricing work sheet"/>
      <sheetName val="Pivot"/>
    </sheetNames>
    <sheetDataSet>
      <sheetData sheetId="0">
        <row r="9">
          <cell r="H9" t="str">
            <v>Arundo donax 'Reed Cane'</v>
          </cell>
        </row>
      </sheetData>
      <sheetData sheetId="1"/>
      <sheetData sheetId="2">
        <row r="6">
          <cell r="A6" t="str">
            <v>Agapanthus Charlotte</v>
          </cell>
        </row>
      </sheetData>
      <sheetData sheetId="3">
        <row r="6">
          <cell r="C6">
            <v>0</v>
          </cell>
          <cell r="D6">
            <v>0</v>
          </cell>
          <cell r="E6">
            <v>0</v>
          </cell>
          <cell r="F6">
            <v>0</v>
          </cell>
          <cell r="G6">
            <v>0</v>
          </cell>
          <cell r="H6">
            <v>0</v>
          </cell>
          <cell r="I6">
            <v>0</v>
          </cell>
          <cell r="J6">
            <v>0</v>
          </cell>
          <cell r="K6">
            <v>0</v>
          </cell>
          <cell r="N6">
            <v>1500</v>
          </cell>
          <cell r="O6">
            <v>0</v>
          </cell>
          <cell r="P6">
            <v>0</v>
          </cell>
          <cell r="Q6">
            <v>0</v>
          </cell>
          <cell r="R6">
            <v>0</v>
          </cell>
          <cell r="S6">
            <v>0</v>
          </cell>
          <cell r="T6">
            <v>0</v>
          </cell>
          <cell r="U6">
            <v>0</v>
          </cell>
          <cell r="V6">
            <v>0</v>
          </cell>
          <cell r="W6">
            <v>0</v>
          </cell>
          <cell r="X6">
            <v>0</v>
          </cell>
          <cell r="Y6">
            <v>0</v>
          </cell>
          <cell r="Z6">
            <v>0</v>
          </cell>
          <cell r="AA6">
            <v>0</v>
          </cell>
        </row>
        <row r="7">
          <cell r="C7">
            <v>0</v>
          </cell>
          <cell r="D7">
            <v>0</v>
          </cell>
          <cell r="E7">
            <v>0</v>
          </cell>
          <cell r="F7">
            <v>0</v>
          </cell>
          <cell r="G7">
            <v>0</v>
          </cell>
          <cell r="H7">
            <v>0</v>
          </cell>
          <cell r="I7">
            <v>0</v>
          </cell>
          <cell r="J7">
            <v>0</v>
          </cell>
          <cell r="K7">
            <v>0</v>
          </cell>
          <cell r="N7">
            <v>0</v>
          </cell>
          <cell r="O7">
            <v>0</v>
          </cell>
          <cell r="P7">
            <v>0</v>
          </cell>
          <cell r="Q7">
            <v>0</v>
          </cell>
          <cell r="R7">
            <v>0</v>
          </cell>
          <cell r="S7">
            <v>0</v>
          </cell>
          <cell r="T7">
            <v>0</v>
          </cell>
          <cell r="U7">
            <v>0</v>
          </cell>
          <cell r="V7">
            <v>0</v>
          </cell>
          <cell r="W7">
            <v>1000</v>
          </cell>
          <cell r="X7">
            <v>0</v>
          </cell>
          <cell r="Y7">
            <v>0</v>
          </cell>
          <cell r="Z7">
            <v>0</v>
          </cell>
          <cell r="AA7">
            <v>0</v>
          </cell>
        </row>
        <row r="8">
          <cell r="C8">
            <v>0</v>
          </cell>
          <cell r="D8">
            <v>0</v>
          </cell>
          <cell r="E8">
            <v>0</v>
          </cell>
          <cell r="F8">
            <v>0</v>
          </cell>
          <cell r="G8">
            <v>0</v>
          </cell>
          <cell r="H8">
            <v>0</v>
          </cell>
          <cell r="I8">
            <v>0</v>
          </cell>
          <cell r="J8">
            <v>0</v>
          </cell>
          <cell r="K8">
            <v>0</v>
          </cell>
          <cell r="L8">
            <v>0</v>
          </cell>
          <cell r="M8">
            <v>0</v>
          </cell>
          <cell r="Q8">
            <v>0</v>
          </cell>
          <cell r="R8">
            <v>0</v>
          </cell>
          <cell r="S8">
            <v>0</v>
          </cell>
          <cell r="T8">
            <v>0</v>
          </cell>
          <cell r="U8">
            <v>0</v>
          </cell>
          <cell r="V8">
            <v>0</v>
          </cell>
          <cell r="W8">
            <v>15000</v>
          </cell>
          <cell r="X8">
            <v>0</v>
          </cell>
          <cell r="Y8">
            <v>0</v>
          </cell>
          <cell r="Z8">
            <v>0</v>
          </cell>
          <cell r="AA8">
            <v>0</v>
          </cell>
        </row>
        <row r="9">
          <cell r="C9">
            <v>0</v>
          </cell>
          <cell r="D9">
            <v>0</v>
          </cell>
          <cell r="E9">
            <v>0</v>
          </cell>
          <cell r="F9">
            <v>0</v>
          </cell>
          <cell r="G9">
            <v>0</v>
          </cell>
          <cell r="H9">
            <v>0</v>
          </cell>
          <cell r="I9">
            <v>0</v>
          </cell>
          <cell r="J9">
            <v>0</v>
          </cell>
          <cell r="K9">
            <v>0</v>
          </cell>
          <cell r="L9">
            <v>0</v>
          </cell>
          <cell r="M9">
            <v>0</v>
          </cell>
          <cell r="N9">
            <v>0</v>
          </cell>
          <cell r="O9">
            <v>0</v>
          </cell>
          <cell r="P9">
            <v>500</v>
          </cell>
          <cell r="Q9">
            <v>0</v>
          </cell>
          <cell r="R9">
            <v>0</v>
          </cell>
          <cell r="S9">
            <v>0</v>
          </cell>
          <cell r="T9">
            <v>0</v>
          </cell>
          <cell r="U9">
            <v>0</v>
          </cell>
          <cell r="V9">
            <v>0</v>
          </cell>
          <cell r="W9">
            <v>0</v>
          </cell>
          <cell r="X9">
            <v>0</v>
          </cell>
          <cell r="Y9">
            <v>0</v>
          </cell>
          <cell r="Z9">
            <v>0</v>
          </cell>
          <cell r="AA9">
            <v>0</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7000</v>
          </cell>
          <cell r="X10">
            <v>0</v>
          </cell>
          <cell r="Y10">
            <v>0</v>
          </cell>
          <cell r="Z10">
            <v>0</v>
          </cell>
          <cell r="AA10">
            <v>0</v>
          </cell>
        </row>
        <row r="11">
          <cell r="C11">
            <v>0</v>
          </cell>
          <cell r="D11">
            <v>0</v>
          </cell>
          <cell r="E11">
            <v>0</v>
          </cell>
          <cell r="F11">
            <v>0</v>
          </cell>
          <cell r="G11">
            <v>0</v>
          </cell>
          <cell r="H11">
            <v>0</v>
          </cell>
          <cell r="I11">
            <v>0</v>
          </cell>
          <cell r="J11">
            <v>0</v>
          </cell>
          <cell r="K11">
            <v>0</v>
          </cell>
          <cell r="L11">
            <v>0</v>
          </cell>
          <cell r="M11">
            <v>0</v>
          </cell>
          <cell r="Q11">
            <v>0</v>
          </cell>
          <cell r="R11">
            <v>0</v>
          </cell>
          <cell r="S11">
            <v>0</v>
          </cell>
          <cell r="T11">
            <v>0</v>
          </cell>
          <cell r="U11">
            <v>0</v>
          </cell>
          <cell r="V11">
            <v>0</v>
          </cell>
          <cell r="W11">
            <v>0</v>
          </cell>
          <cell r="X11">
            <v>0</v>
          </cell>
          <cell r="Y11">
            <v>0</v>
          </cell>
          <cell r="Z11">
            <v>0</v>
          </cell>
          <cell r="AA11">
            <v>0</v>
          </cell>
        </row>
        <row r="14">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2000</v>
          </cell>
          <cell r="X14">
            <v>0</v>
          </cell>
          <cell r="Y14">
            <v>0</v>
          </cell>
          <cell r="Z14">
            <v>0</v>
          </cell>
          <cell r="AA14">
            <v>0</v>
          </cell>
        </row>
        <row r="57">
          <cell r="C57">
            <v>0</v>
          </cell>
          <cell r="D57">
            <v>0</v>
          </cell>
          <cell r="E57">
            <v>0</v>
          </cell>
          <cell r="I57">
            <v>0</v>
          </cell>
          <cell r="J57">
            <v>0</v>
          </cell>
          <cell r="K57">
            <v>0</v>
          </cell>
          <cell r="L57">
            <v>0</v>
          </cell>
          <cell r="M57">
            <v>0</v>
          </cell>
          <cell r="Q57">
            <v>0</v>
          </cell>
          <cell r="R57">
            <v>0</v>
          </cell>
        </row>
        <row r="58">
          <cell r="C58">
            <v>0</v>
          </cell>
          <cell r="D58">
            <v>0</v>
          </cell>
          <cell r="E58">
            <v>0</v>
          </cell>
          <cell r="F58">
            <v>0</v>
          </cell>
          <cell r="G58">
            <v>200</v>
          </cell>
          <cell r="H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row>
        <row r="59">
          <cell r="C59">
            <v>0</v>
          </cell>
          <cell r="D59">
            <v>0</v>
          </cell>
          <cell r="E59">
            <v>0</v>
          </cell>
          <cell r="F59">
            <v>0</v>
          </cell>
          <cell r="G59">
            <v>0</v>
          </cell>
          <cell r="H59">
            <v>0</v>
          </cell>
          <cell r="I59">
            <v>250</v>
          </cell>
          <cell r="J59">
            <v>0</v>
          </cell>
          <cell r="K59">
            <v>0</v>
          </cell>
          <cell r="L59">
            <v>0</v>
          </cell>
          <cell r="M59">
            <v>0</v>
          </cell>
          <cell r="N59">
            <v>0</v>
          </cell>
          <cell r="O59">
            <v>0</v>
          </cell>
          <cell r="P59">
            <v>0</v>
          </cell>
          <cell r="Q59">
            <v>0</v>
          </cell>
          <cell r="R59">
            <v>0</v>
          </cell>
          <cell r="S59">
            <v>0</v>
          </cell>
          <cell r="T59">
            <v>0</v>
          </cell>
          <cell r="U59">
            <v>784</v>
          </cell>
          <cell r="V59">
            <v>0</v>
          </cell>
          <cell r="W59">
            <v>0</v>
          </cell>
          <cell r="X59">
            <v>0</v>
          </cell>
          <cell r="Y59">
            <v>0</v>
          </cell>
          <cell r="Z59">
            <v>0</v>
          </cell>
          <cell r="AA59">
            <v>0</v>
          </cell>
        </row>
        <row r="60">
          <cell r="C60">
            <v>0</v>
          </cell>
          <cell r="D60">
            <v>0</v>
          </cell>
          <cell r="E60">
            <v>0</v>
          </cell>
          <cell r="I60">
            <v>1000</v>
          </cell>
          <cell r="J60">
            <v>0</v>
          </cell>
          <cell r="K60">
            <v>0</v>
          </cell>
          <cell r="L60">
            <v>1000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row>
        <row r="61">
          <cell r="C61">
            <v>0</v>
          </cell>
          <cell r="D61">
            <v>0</v>
          </cell>
          <cell r="E61">
            <v>0</v>
          </cell>
          <cell r="F61">
            <v>0</v>
          </cell>
          <cell r="G61">
            <v>0</v>
          </cell>
          <cell r="H61">
            <v>0</v>
          </cell>
          <cell r="S61">
            <v>0</v>
          </cell>
          <cell r="T61">
            <v>0</v>
          </cell>
          <cell r="U61">
            <v>2500</v>
          </cell>
          <cell r="V61">
            <v>0</v>
          </cell>
          <cell r="W61">
            <v>1500</v>
          </cell>
          <cell r="X61">
            <v>0</v>
          </cell>
          <cell r="Y61">
            <v>0</v>
          </cell>
          <cell r="Z61">
            <v>0</v>
          </cell>
          <cell r="AA61">
            <v>0</v>
          </cell>
        </row>
        <row r="62">
          <cell r="C62">
            <v>0</v>
          </cell>
          <cell r="D62">
            <v>0</v>
          </cell>
          <cell r="E62">
            <v>0</v>
          </cell>
          <cell r="F62">
            <v>0</v>
          </cell>
          <cell r="G62">
            <v>0</v>
          </cell>
          <cell r="H62">
            <v>0</v>
          </cell>
          <cell r="I62">
            <v>0</v>
          </cell>
          <cell r="J62">
            <v>0</v>
          </cell>
          <cell r="K62">
            <v>0</v>
          </cell>
          <cell r="L62">
            <v>0</v>
          </cell>
          <cell r="M62">
            <v>0</v>
          </cell>
          <cell r="N62">
            <v>1450</v>
          </cell>
          <cell r="O62">
            <v>0</v>
          </cell>
          <cell r="P62">
            <v>0</v>
          </cell>
          <cell r="Q62">
            <v>0</v>
          </cell>
          <cell r="R62">
            <v>0</v>
          </cell>
          <cell r="S62">
            <v>0</v>
          </cell>
          <cell r="T62">
            <v>0</v>
          </cell>
          <cell r="U62">
            <v>0</v>
          </cell>
          <cell r="V62">
            <v>0</v>
          </cell>
          <cell r="W62">
            <v>0</v>
          </cell>
          <cell r="X62">
            <v>0</v>
          </cell>
          <cell r="Y62">
            <v>1100</v>
          </cell>
          <cell r="Z62">
            <v>0</v>
          </cell>
          <cell r="AA62">
            <v>0</v>
          </cell>
        </row>
        <row r="68">
          <cell r="C68">
            <v>0</v>
          </cell>
          <cell r="D68">
            <v>0</v>
          </cell>
          <cell r="E68">
            <v>0</v>
          </cell>
        </row>
        <row r="69">
          <cell r="D69">
            <v>0</v>
          </cell>
          <cell r="E69">
            <v>0</v>
          </cell>
          <cell r="F69">
            <v>0</v>
          </cell>
          <cell r="G69">
            <v>0</v>
          </cell>
          <cell r="H69">
            <v>0</v>
          </cell>
        </row>
        <row r="70">
          <cell r="C70">
            <v>0</v>
          </cell>
          <cell r="D70">
            <v>0</v>
          </cell>
          <cell r="E70">
            <v>0</v>
          </cell>
          <cell r="F70">
            <v>0</v>
          </cell>
          <cell r="G70">
            <v>0</v>
          </cell>
          <cell r="H70">
            <v>0</v>
          </cell>
          <cell r="I70">
            <v>0</v>
          </cell>
          <cell r="J70">
            <v>0</v>
          </cell>
          <cell r="K70">
            <v>400</v>
          </cell>
          <cell r="L70">
            <v>0</v>
          </cell>
          <cell r="M70">
            <v>0</v>
          </cell>
          <cell r="N70">
            <v>0</v>
          </cell>
          <cell r="O70">
            <v>0</v>
          </cell>
          <cell r="P70">
            <v>300</v>
          </cell>
          <cell r="S70">
            <v>0</v>
          </cell>
          <cell r="T70">
            <v>0</v>
          </cell>
          <cell r="U70">
            <v>16500</v>
          </cell>
          <cell r="V70">
            <v>0</v>
          </cell>
          <cell r="W70">
            <v>15200</v>
          </cell>
          <cell r="X70">
            <v>0</v>
          </cell>
        </row>
        <row r="71">
          <cell r="C71">
            <v>0</v>
          </cell>
          <cell r="F71">
            <v>0</v>
          </cell>
          <cell r="G71">
            <v>0</v>
          </cell>
          <cell r="H71">
            <v>0</v>
          </cell>
          <cell r="I71">
            <v>0</v>
          </cell>
          <cell r="J71">
            <v>0</v>
          </cell>
          <cell r="K71">
            <v>0</v>
          </cell>
          <cell r="N71">
            <v>26840</v>
          </cell>
          <cell r="O71">
            <v>0</v>
          </cell>
          <cell r="P71">
            <v>0</v>
          </cell>
          <cell r="S71">
            <v>0</v>
          </cell>
          <cell r="T71">
            <v>0</v>
          </cell>
          <cell r="U71">
            <v>20000</v>
          </cell>
          <cell r="V71">
            <v>0</v>
          </cell>
          <cell r="W71">
            <v>15000</v>
          </cell>
          <cell r="X71">
            <v>0</v>
          </cell>
        </row>
        <row r="72">
          <cell r="C72">
            <v>0</v>
          </cell>
          <cell r="D72">
            <v>0</v>
          </cell>
          <cell r="E72">
            <v>0</v>
          </cell>
          <cell r="F72">
            <v>0</v>
          </cell>
          <cell r="G72">
            <v>0</v>
          </cell>
          <cell r="H72">
            <v>0</v>
          </cell>
          <cell r="L72">
            <v>268</v>
          </cell>
          <cell r="M72">
            <v>0</v>
          </cell>
          <cell r="N72">
            <v>0</v>
          </cell>
          <cell r="O72">
            <v>0</v>
          </cell>
          <cell r="P72">
            <v>0</v>
          </cell>
          <cell r="Q72">
            <v>0</v>
          </cell>
          <cell r="R72">
            <v>0</v>
          </cell>
          <cell r="S72">
            <v>0</v>
          </cell>
          <cell r="T72">
            <v>0</v>
          </cell>
          <cell r="U72">
            <v>0</v>
          </cell>
          <cell r="V72">
            <v>0</v>
          </cell>
        </row>
        <row r="73">
          <cell r="C73">
            <v>0</v>
          </cell>
          <cell r="D73">
            <v>0</v>
          </cell>
          <cell r="E73">
            <v>0</v>
          </cell>
          <cell r="F73">
            <v>0</v>
          </cell>
          <cell r="G73">
            <v>0</v>
          </cell>
          <cell r="H73">
            <v>0</v>
          </cell>
          <cell r="I73">
            <v>2000</v>
          </cell>
          <cell r="J73">
            <v>0</v>
          </cell>
          <cell r="K73">
            <v>0</v>
          </cell>
          <cell r="L73">
            <v>8000</v>
          </cell>
          <cell r="M73">
            <v>0</v>
          </cell>
          <cell r="N73">
            <v>500</v>
          </cell>
          <cell r="O73">
            <v>0</v>
          </cell>
          <cell r="P73">
            <v>0</v>
          </cell>
          <cell r="Q73">
            <v>0</v>
          </cell>
          <cell r="R73">
            <v>0</v>
          </cell>
          <cell r="S73">
            <v>2100</v>
          </cell>
          <cell r="T73">
            <v>0</v>
          </cell>
          <cell r="U73">
            <v>0</v>
          </cell>
          <cell r="V73">
            <v>0</v>
          </cell>
          <cell r="W73">
            <v>0</v>
          </cell>
          <cell r="X73">
            <v>0</v>
          </cell>
          <cell r="Y73">
            <v>2850</v>
          </cell>
          <cell r="Z73">
            <v>0</v>
          </cell>
          <cell r="AA73">
            <v>0</v>
          </cell>
        </row>
        <row r="74">
          <cell r="C74">
            <v>0</v>
          </cell>
          <cell r="D74">
            <v>0</v>
          </cell>
          <cell r="E74">
            <v>0</v>
          </cell>
          <cell r="F74">
            <v>0</v>
          </cell>
          <cell r="G74">
            <v>0</v>
          </cell>
          <cell r="H74">
            <v>0</v>
          </cell>
          <cell r="I74">
            <v>0</v>
          </cell>
          <cell r="J74">
            <v>0</v>
          </cell>
          <cell r="K74">
            <v>0</v>
          </cell>
          <cell r="L74">
            <v>0</v>
          </cell>
          <cell r="M74">
            <v>0</v>
          </cell>
          <cell r="Q74">
            <v>0</v>
          </cell>
          <cell r="R74">
            <v>0</v>
          </cell>
          <cell r="S74">
            <v>0</v>
          </cell>
          <cell r="T74">
            <v>0</v>
          </cell>
          <cell r="U74">
            <v>2500</v>
          </cell>
          <cell r="V74">
            <v>0</v>
          </cell>
          <cell r="W74">
            <v>0</v>
          </cell>
          <cell r="X74">
            <v>0</v>
          </cell>
          <cell r="Y74">
            <v>0</v>
          </cell>
          <cell r="Z74">
            <v>0</v>
          </cell>
          <cell r="AA74">
            <v>0</v>
          </cell>
        </row>
        <row r="75">
          <cell r="C75">
            <v>0</v>
          </cell>
          <cell r="D75">
            <v>0</v>
          </cell>
          <cell r="E75">
            <v>0</v>
          </cell>
          <cell r="F75">
            <v>0</v>
          </cell>
          <cell r="G75">
            <v>0</v>
          </cell>
          <cell r="H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row>
        <row r="76">
          <cell r="C76">
            <v>0</v>
          </cell>
          <cell r="D76">
            <v>0</v>
          </cell>
          <cell r="E76">
            <v>0</v>
          </cell>
          <cell r="F76">
            <v>0</v>
          </cell>
          <cell r="G76">
            <v>0</v>
          </cell>
          <cell r="H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row>
        <row r="94">
          <cell r="C94">
            <v>0</v>
          </cell>
          <cell r="D94">
            <v>0</v>
          </cell>
          <cell r="E94">
            <v>0</v>
          </cell>
          <cell r="F94">
            <v>0</v>
          </cell>
          <cell r="G94">
            <v>0</v>
          </cell>
          <cell r="H94">
            <v>0</v>
          </cell>
          <cell r="I94">
            <v>0</v>
          </cell>
          <cell r="J94">
            <v>0</v>
          </cell>
          <cell r="K94">
            <v>0</v>
          </cell>
          <cell r="L94">
            <v>0</v>
          </cell>
          <cell r="M94">
            <v>0</v>
          </cell>
          <cell r="N94">
            <v>0</v>
          </cell>
          <cell r="O94">
            <v>100</v>
          </cell>
          <cell r="P94">
            <v>0</v>
          </cell>
          <cell r="Q94">
            <v>0</v>
          </cell>
          <cell r="R94">
            <v>0</v>
          </cell>
          <cell r="S94">
            <v>0</v>
          </cell>
          <cell r="T94">
            <v>0</v>
          </cell>
          <cell r="U94">
            <v>0</v>
          </cell>
          <cell r="V94">
            <v>0</v>
          </cell>
          <cell r="W94">
            <v>10000</v>
          </cell>
          <cell r="X94">
            <v>0</v>
          </cell>
          <cell r="Y94">
            <v>0</v>
          </cell>
          <cell r="Z94">
            <v>0</v>
          </cell>
          <cell r="AA94">
            <v>0</v>
          </cell>
        </row>
        <row r="115">
          <cell r="C115">
            <v>0</v>
          </cell>
          <cell r="D115">
            <v>0</v>
          </cell>
          <cell r="E115">
            <v>0</v>
          </cell>
          <cell r="F115">
            <v>0</v>
          </cell>
          <cell r="G115">
            <v>0</v>
          </cell>
          <cell r="H115">
            <v>0</v>
          </cell>
          <cell r="L115">
            <v>0</v>
          </cell>
          <cell r="M115">
            <v>0</v>
          </cell>
          <cell r="S115">
            <v>0</v>
          </cell>
          <cell r="T115">
            <v>0</v>
          </cell>
          <cell r="U115">
            <v>0</v>
          </cell>
          <cell r="V115">
            <v>0</v>
          </cell>
          <cell r="W115">
            <v>0</v>
          </cell>
          <cell r="X115">
            <v>0</v>
          </cell>
          <cell r="Y115">
            <v>2000</v>
          </cell>
          <cell r="Z115">
            <v>0</v>
          </cell>
          <cell r="AA115">
            <v>0</v>
          </cell>
        </row>
        <row r="116">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row>
        <row r="117">
          <cell r="C117">
            <v>0</v>
          </cell>
          <cell r="D117">
            <v>0</v>
          </cell>
          <cell r="E117">
            <v>0</v>
          </cell>
          <cell r="F117">
            <v>0</v>
          </cell>
          <cell r="G117">
            <v>0</v>
          </cell>
          <cell r="H117">
            <v>0</v>
          </cell>
          <cell r="I117">
            <v>600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row>
        <row r="118">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1500</v>
          </cell>
          <cell r="U118">
            <v>0</v>
          </cell>
          <cell r="V118">
            <v>0</v>
          </cell>
          <cell r="W118">
            <v>3000</v>
          </cell>
          <cell r="X118">
            <v>0</v>
          </cell>
          <cell r="Y118">
            <v>0</v>
          </cell>
          <cell r="Z118">
            <v>0</v>
          </cell>
          <cell r="AA118">
            <v>0</v>
          </cell>
        </row>
        <row r="119">
          <cell r="C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500</v>
          </cell>
          <cell r="U119">
            <v>0</v>
          </cell>
          <cell r="V119">
            <v>0</v>
          </cell>
          <cell r="W119">
            <v>0</v>
          </cell>
          <cell r="X119">
            <v>0</v>
          </cell>
          <cell r="Y119">
            <v>1500</v>
          </cell>
          <cell r="Z119">
            <v>0</v>
          </cell>
          <cell r="AA119">
            <v>0</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500</v>
          </cell>
          <cell r="S120">
            <v>0</v>
          </cell>
          <cell r="T120">
            <v>0</v>
          </cell>
          <cell r="U120">
            <v>2500</v>
          </cell>
          <cell r="V120">
            <v>0</v>
          </cell>
          <cell r="W120">
            <v>0</v>
          </cell>
          <cell r="X120">
            <v>0</v>
          </cell>
          <cell r="Y120">
            <v>0</v>
          </cell>
          <cell r="Z120">
            <v>0</v>
          </cell>
          <cell r="AA120">
            <v>0</v>
          </cell>
        </row>
        <row r="121">
          <cell r="C121">
            <v>0</v>
          </cell>
          <cell r="D121">
            <v>0</v>
          </cell>
          <cell r="E121">
            <v>0</v>
          </cell>
          <cell r="F121">
            <v>0</v>
          </cell>
          <cell r="G121">
            <v>0</v>
          </cell>
          <cell r="H121">
            <v>0</v>
          </cell>
          <cell r="I121">
            <v>0</v>
          </cell>
          <cell r="J121">
            <v>0</v>
          </cell>
          <cell r="K121">
            <v>0</v>
          </cell>
          <cell r="L121">
            <v>100</v>
          </cell>
          <cell r="M121">
            <v>0</v>
          </cell>
          <cell r="N121">
            <v>0</v>
          </cell>
          <cell r="O121">
            <v>0</v>
          </cell>
          <cell r="P121">
            <v>0</v>
          </cell>
          <cell r="Q121">
            <v>0</v>
          </cell>
          <cell r="R121">
            <v>0</v>
          </cell>
          <cell r="S121">
            <v>0</v>
          </cell>
          <cell r="T121">
            <v>0</v>
          </cell>
          <cell r="U121">
            <v>2000</v>
          </cell>
          <cell r="V121">
            <v>0</v>
          </cell>
          <cell r="W121">
            <v>0</v>
          </cell>
          <cell r="X121">
            <v>0</v>
          </cell>
          <cell r="Y121">
            <v>0</v>
          </cell>
          <cell r="Z121">
            <v>0</v>
          </cell>
          <cell r="AA121">
            <v>0</v>
          </cell>
        </row>
        <row r="122">
          <cell r="C122">
            <v>0</v>
          </cell>
          <cell r="D122">
            <v>0</v>
          </cell>
          <cell r="E122">
            <v>0</v>
          </cell>
          <cell r="F122">
            <v>600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1000</v>
          </cell>
          <cell r="V122">
            <v>0</v>
          </cell>
          <cell r="W122">
            <v>0</v>
          </cell>
          <cell r="X122">
            <v>0</v>
          </cell>
          <cell r="Y122">
            <v>0</v>
          </cell>
          <cell r="Z122">
            <v>0</v>
          </cell>
          <cell r="AA122">
            <v>0</v>
          </cell>
        </row>
        <row r="123">
          <cell r="C123">
            <v>0</v>
          </cell>
          <cell r="D123">
            <v>0</v>
          </cell>
          <cell r="E123">
            <v>0</v>
          </cell>
          <cell r="F123">
            <v>0</v>
          </cell>
          <cell r="G123">
            <v>0</v>
          </cell>
          <cell r="H123">
            <v>0</v>
          </cell>
          <cell r="Q123">
            <v>0</v>
          </cell>
          <cell r="R123">
            <v>0</v>
          </cell>
          <cell r="S123">
            <v>0</v>
          </cell>
          <cell r="T123">
            <v>0</v>
          </cell>
          <cell r="U123">
            <v>2000</v>
          </cell>
          <cell r="V123">
            <v>0</v>
          </cell>
          <cell r="W123">
            <v>0</v>
          </cell>
          <cell r="X123">
            <v>0</v>
          </cell>
        </row>
        <row r="124">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row>
        <row r="125">
          <cell r="C125">
            <v>0</v>
          </cell>
          <cell r="D125">
            <v>0</v>
          </cell>
          <cell r="E125">
            <v>0</v>
          </cell>
          <cell r="F125">
            <v>0</v>
          </cell>
          <cell r="G125">
            <v>0</v>
          </cell>
          <cell r="H125">
            <v>0</v>
          </cell>
          <cell r="I125">
            <v>0</v>
          </cell>
          <cell r="J125">
            <v>0</v>
          </cell>
          <cell r="K125">
            <v>0</v>
          </cell>
          <cell r="L125">
            <v>0</v>
          </cell>
          <cell r="M125">
            <v>0</v>
          </cell>
          <cell r="N125">
            <v>0</v>
          </cell>
          <cell r="O125">
            <v>0</v>
          </cell>
          <cell r="P125">
            <v>2000</v>
          </cell>
          <cell r="Q125">
            <v>0</v>
          </cell>
          <cell r="R125">
            <v>0</v>
          </cell>
          <cell r="S125">
            <v>0</v>
          </cell>
          <cell r="T125">
            <v>0</v>
          </cell>
          <cell r="U125">
            <v>0</v>
          </cell>
          <cell r="V125">
            <v>0</v>
          </cell>
          <cell r="W125">
            <v>0</v>
          </cell>
          <cell r="X125">
            <v>0</v>
          </cell>
          <cell r="Y125">
            <v>0</v>
          </cell>
          <cell r="Z125">
            <v>0</v>
          </cell>
          <cell r="AA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row>
        <row r="127">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2000</v>
          </cell>
          <cell r="S127">
            <v>0</v>
          </cell>
          <cell r="T127">
            <v>0</v>
          </cell>
          <cell r="U127">
            <v>1600</v>
          </cell>
          <cell r="V127">
            <v>0</v>
          </cell>
          <cell r="W127">
            <v>0</v>
          </cell>
          <cell r="X127">
            <v>0</v>
          </cell>
        </row>
        <row r="128">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row>
        <row r="129">
          <cell r="C129">
            <v>0</v>
          </cell>
          <cell r="D129">
            <v>0</v>
          </cell>
          <cell r="E129">
            <v>0</v>
          </cell>
          <cell r="F129">
            <v>0</v>
          </cell>
          <cell r="G129">
            <v>0</v>
          </cell>
          <cell r="H129">
            <v>0</v>
          </cell>
          <cell r="I129">
            <v>0</v>
          </cell>
          <cell r="J129">
            <v>0</v>
          </cell>
          <cell r="K129">
            <v>0</v>
          </cell>
          <cell r="L129">
            <v>0</v>
          </cell>
          <cell r="M129">
            <v>0</v>
          </cell>
          <cell r="N129">
            <v>1500</v>
          </cell>
          <cell r="O129">
            <v>0</v>
          </cell>
          <cell r="P129">
            <v>0</v>
          </cell>
          <cell r="S129">
            <v>0</v>
          </cell>
          <cell r="T129">
            <v>0</v>
          </cell>
          <cell r="U129">
            <v>4000</v>
          </cell>
          <cell r="V129">
            <v>0</v>
          </cell>
          <cell r="W129">
            <v>0</v>
          </cell>
          <cell r="X129">
            <v>0</v>
          </cell>
          <cell r="Y129">
            <v>0</v>
          </cell>
          <cell r="Z129">
            <v>0</v>
          </cell>
          <cell r="AA129">
            <v>0</v>
          </cell>
        </row>
        <row r="130">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row>
        <row r="131">
          <cell r="C131">
            <v>0</v>
          </cell>
          <cell r="D131">
            <v>0</v>
          </cell>
          <cell r="E131">
            <v>0</v>
          </cell>
          <cell r="I131">
            <v>0</v>
          </cell>
          <cell r="J131">
            <v>0</v>
          </cell>
          <cell r="K131">
            <v>0</v>
          </cell>
          <cell r="L131">
            <v>0</v>
          </cell>
          <cell r="M131">
            <v>0</v>
          </cell>
          <cell r="Q131">
            <v>0</v>
          </cell>
          <cell r="R131">
            <v>800</v>
          </cell>
          <cell r="S131">
            <v>0</v>
          </cell>
          <cell r="T131">
            <v>0</v>
          </cell>
          <cell r="U131">
            <v>0</v>
          </cell>
          <cell r="V131">
            <v>0</v>
          </cell>
          <cell r="W131">
            <v>0</v>
          </cell>
          <cell r="X131">
            <v>0</v>
          </cell>
        </row>
        <row r="132">
          <cell r="C132">
            <v>0</v>
          </cell>
          <cell r="D132">
            <v>0</v>
          </cell>
          <cell r="E132">
            <v>0</v>
          </cell>
          <cell r="I132">
            <v>0</v>
          </cell>
          <cell r="J132">
            <v>0</v>
          </cell>
          <cell r="K132">
            <v>0</v>
          </cell>
          <cell r="L132">
            <v>0</v>
          </cell>
          <cell r="M132">
            <v>0</v>
          </cell>
          <cell r="Q132">
            <v>0</v>
          </cell>
          <cell r="R132">
            <v>3000</v>
          </cell>
          <cell r="S132">
            <v>0</v>
          </cell>
          <cell r="T132">
            <v>0</v>
          </cell>
          <cell r="U132">
            <v>0</v>
          </cell>
          <cell r="V132">
            <v>0</v>
          </cell>
          <cell r="W132">
            <v>0</v>
          </cell>
          <cell r="X132">
            <v>0</v>
          </cell>
          <cell r="Y132">
            <v>0</v>
          </cell>
          <cell r="Z132">
            <v>0</v>
          </cell>
          <cell r="AA132">
            <v>0</v>
          </cell>
        </row>
        <row r="133">
          <cell r="C133">
            <v>0</v>
          </cell>
          <cell r="D133">
            <v>0</v>
          </cell>
          <cell r="E133">
            <v>0</v>
          </cell>
          <cell r="F133">
            <v>0</v>
          </cell>
          <cell r="G133">
            <v>0</v>
          </cell>
          <cell r="H133">
            <v>0</v>
          </cell>
          <cell r="Q133">
            <v>0</v>
          </cell>
          <cell r="R133">
            <v>3000</v>
          </cell>
          <cell r="S133">
            <v>0</v>
          </cell>
          <cell r="T133">
            <v>0</v>
          </cell>
          <cell r="U133">
            <v>0</v>
          </cell>
          <cell r="V133">
            <v>0</v>
          </cell>
          <cell r="W133">
            <v>0</v>
          </cell>
          <cell r="X133">
            <v>0</v>
          </cell>
          <cell r="Y133">
            <v>0</v>
          </cell>
          <cell r="Z133">
            <v>0</v>
          </cell>
          <cell r="AA133">
            <v>0</v>
          </cell>
        </row>
        <row r="134">
          <cell r="C134">
            <v>0</v>
          </cell>
          <cell r="D134">
            <v>0</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row>
        <row r="135">
          <cell r="C135">
            <v>0</v>
          </cell>
          <cell r="F135">
            <v>0</v>
          </cell>
          <cell r="G135">
            <v>0</v>
          </cell>
          <cell r="H135">
            <v>0</v>
          </cell>
          <cell r="I135">
            <v>0</v>
          </cell>
          <cell r="J135">
            <v>0</v>
          </cell>
          <cell r="K135">
            <v>0</v>
          </cell>
          <cell r="L135">
            <v>0</v>
          </cell>
          <cell r="M135">
            <v>0</v>
          </cell>
          <cell r="Q135">
            <v>0</v>
          </cell>
          <cell r="R135">
            <v>0</v>
          </cell>
          <cell r="S135">
            <v>0</v>
          </cell>
          <cell r="T135">
            <v>0</v>
          </cell>
          <cell r="W135">
            <v>800</v>
          </cell>
          <cell r="X135">
            <v>0</v>
          </cell>
        </row>
        <row r="136">
          <cell r="C136">
            <v>0</v>
          </cell>
          <cell r="I136">
            <v>0</v>
          </cell>
          <cell r="J136">
            <v>0</v>
          </cell>
          <cell r="K136">
            <v>0</v>
          </cell>
          <cell r="L136">
            <v>0</v>
          </cell>
          <cell r="M136">
            <v>0</v>
          </cell>
          <cell r="N136">
            <v>7400</v>
          </cell>
          <cell r="O136">
            <v>0</v>
          </cell>
          <cell r="P136">
            <v>0</v>
          </cell>
          <cell r="Q136">
            <v>0</v>
          </cell>
          <cell r="R136">
            <v>0</v>
          </cell>
          <cell r="S136">
            <v>0</v>
          </cell>
          <cell r="T136">
            <v>0</v>
          </cell>
          <cell r="U136">
            <v>0</v>
          </cell>
          <cell r="V136">
            <v>0</v>
          </cell>
          <cell r="W136">
            <v>0</v>
          </cell>
          <cell r="X136">
            <v>0</v>
          </cell>
          <cell r="Y136">
            <v>0</v>
          </cell>
          <cell r="Z136">
            <v>0</v>
          </cell>
          <cell r="AA136">
            <v>0</v>
          </cell>
        </row>
        <row r="137">
          <cell r="C137">
            <v>0</v>
          </cell>
          <cell r="D137">
            <v>0</v>
          </cell>
          <cell r="E137">
            <v>0</v>
          </cell>
          <cell r="F137">
            <v>0</v>
          </cell>
          <cell r="G137">
            <v>0</v>
          </cell>
          <cell r="H137">
            <v>0</v>
          </cell>
          <cell r="I137">
            <v>0</v>
          </cell>
          <cell r="J137">
            <v>100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row>
        <row r="138">
          <cell r="C138">
            <v>0</v>
          </cell>
          <cell r="D138">
            <v>0</v>
          </cell>
          <cell r="E138">
            <v>0</v>
          </cell>
          <cell r="F138">
            <v>0</v>
          </cell>
          <cell r="G138">
            <v>0</v>
          </cell>
          <cell r="H138">
            <v>0</v>
          </cell>
          <cell r="I138">
            <v>0</v>
          </cell>
          <cell r="J138">
            <v>0</v>
          </cell>
          <cell r="K138">
            <v>0</v>
          </cell>
          <cell r="L138">
            <v>0</v>
          </cell>
          <cell r="M138">
            <v>0</v>
          </cell>
          <cell r="Q138">
            <v>0</v>
          </cell>
          <cell r="R138">
            <v>4500</v>
          </cell>
          <cell r="S138">
            <v>0</v>
          </cell>
          <cell r="T138">
            <v>0</v>
          </cell>
          <cell r="U138">
            <v>6200</v>
          </cell>
          <cell r="V138">
            <v>0</v>
          </cell>
          <cell r="W138">
            <v>0</v>
          </cell>
          <cell r="X138">
            <v>0</v>
          </cell>
        </row>
        <row r="139">
          <cell r="Q139">
            <v>0</v>
          </cell>
          <cell r="R139">
            <v>0</v>
          </cell>
          <cell r="S139">
            <v>0</v>
          </cell>
          <cell r="T139">
            <v>0</v>
          </cell>
          <cell r="U139">
            <v>0</v>
          </cell>
          <cell r="V139">
            <v>0</v>
          </cell>
          <cell r="W139">
            <v>0</v>
          </cell>
          <cell r="X139">
            <v>0</v>
          </cell>
        </row>
        <row r="140">
          <cell r="C140">
            <v>0</v>
          </cell>
          <cell r="D140">
            <v>0</v>
          </cell>
          <cell r="E140">
            <v>0</v>
          </cell>
          <cell r="F140">
            <v>70</v>
          </cell>
          <cell r="G140">
            <v>0</v>
          </cell>
          <cell r="H140">
            <v>0</v>
          </cell>
          <cell r="I140">
            <v>0</v>
          </cell>
          <cell r="J140">
            <v>0</v>
          </cell>
          <cell r="K140">
            <v>0</v>
          </cell>
          <cell r="L140">
            <v>0</v>
          </cell>
          <cell r="M140">
            <v>0</v>
          </cell>
          <cell r="S140">
            <v>0</v>
          </cell>
          <cell r="T140">
            <v>0</v>
          </cell>
          <cell r="U140">
            <v>0</v>
          </cell>
          <cell r="V140">
            <v>0</v>
          </cell>
          <cell r="W140">
            <v>0</v>
          </cell>
          <cell r="X140">
            <v>0</v>
          </cell>
        </row>
        <row r="141">
          <cell r="C141">
            <v>0</v>
          </cell>
          <cell r="D141">
            <v>0</v>
          </cell>
          <cell r="E141">
            <v>0</v>
          </cell>
          <cell r="L141">
            <v>0</v>
          </cell>
          <cell r="M141">
            <v>0</v>
          </cell>
          <cell r="Q141">
            <v>0</v>
          </cell>
          <cell r="R141">
            <v>3500</v>
          </cell>
          <cell r="S141">
            <v>0</v>
          </cell>
          <cell r="T141">
            <v>0</v>
          </cell>
          <cell r="U141">
            <v>1800</v>
          </cell>
          <cell r="V141">
            <v>0</v>
          </cell>
          <cell r="W141">
            <v>0</v>
          </cell>
          <cell r="X141">
            <v>0</v>
          </cell>
        </row>
        <row r="142">
          <cell r="C142">
            <v>0</v>
          </cell>
          <cell r="D142">
            <v>0</v>
          </cell>
          <cell r="E142">
            <v>0</v>
          </cell>
          <cell r="F142">
            <v>0</v>
          </cell>
          <cell r="G142">
            <v>0</v>
          </cell>
          <cell r="H142">
            <v>0</v>
          </cell>
          <cell r="I142">
            <v>0</v>
          </cell>
          <cell r="J142">
            <v>0</v>
          </cell>
          <cell r="K142">
            <v>0</v>
          </cell>
          <cell r="Q142">
            <v>0</v>
          </cell>
          <cell r="R142">
            <v>5500</v>
          </cell>
          <cell r="S142">
            <v>0</v>
          </cell>
          <cell r="T142">
            <v>0</v>
          </cell>
          <cell r="U142">
            <v>0</v>
          </cell>
          <cell r="V142">
            <v>0</v>
          </cell>
          <cell r="W142">
            <v>0</v>
          </cell>
          <cell r="X142">
            <v>0</v>
          </cell>
        </row>
        <row r="143">
          <cell r="C143">
            <v>0</v>
          </cell>
          <cell r="D143">
            <v>0</v>
          </cell>
          <cell r="E143">
            <v>0</v>
          </cell>
          <cell r="F143">
            <v>0</v>
          </cell>
          <cell r="G143">
            <v>0</v>
          </cell>
          <cell r="H143">
            <v>0</v>
          </cell>
          <cell r="I143">
            <v>0</v>
          </cell>
          <cell r="J143">
            <v>0</v>
          </cell>
          <cell r="K143">
            <v>0</v>
          </cell>
          <cell r="L143">
            <v>0</v>
          </cell>
          <cell r="M143">
            <v>0</v>
          </cell>
          <cell r="Q143">
            <v>0</v>
          </cell>
          <cell r="R143">
            <v>0</v>
          </cell>
          <cell r="S143">
            <v>0</v>
          </cell>
          <cell r="T143">
            <v>0</v>
          </cell>
          <cell r="U143">
            <v>1800</v>
          </cell>
          <cell r="V143">
            <v>0</v>
          </cell>
          <cell r="W143">
            <v>0</v>
          </cell>
          <cell r="X143">
            <v>0</v>
          </cell>
          <cell r="Y143">
            <v>0</v>
          </cell>
          <cell r="Z143">
            <v>0</v>
          </cell>
          <cell r="AA143">
            <v>0</v>
          </cell>
        </row>
        <row r="144">
          <cell r="C144">
            <v>0</v>
          </cell>
          <cell r="D144">
            <v>0</v>
          </cell>
          <cell r="E144">
            <v>0</v>
          </cell>
          <cell r="F144">
            <v>0</v>
          </cell>
          <cell r="G144">
            <v>0</v>
          </cell>
          <cell r="H144">
            <v>0</v>
          </cell>
          <cell r="L144">
            <v>600</v>
          </cell>
          <cell r="M144">
            <v>0</v>
          </cell>
          <cell r="Q144">
            <v>0</v>
          </cell>
          <cell r="R144">
            <v>2500</v>
          </cell>
          <cell r="S144">
            <v>0</v>
          </cell>
          <cell r="T144">
            <v>0</v>
          </cell>
          <cell r="U144">
            <v>0</v>
          </cell>
          <cell r="V144">
            <v>0</v>
          </cell>
          <cell r="W144">
            <v>0</v>
          </cell>
          <cell r="X144">
            <v>0</v>
          </cell>
        </row>
        <row r="151">
          <cell r="C151">
            <v>0</v>
          </cell>
          <cell r="D151">
            <v>0</v>
          </cell>
          <cell r="E151">
            <v>0</v>
          </cell>
          <cell r="F151">
            <v>600</v>
          </cell>
          <cell r="G151">
            <v>0</v>
          </cell>
          <cell r="H151">
            <v>0</v>
          </cell>
          <cell r="I151">
            <v>100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row>
        <row r="152">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row>
        <row r="153">
          <cell r="C153">
            <v>0</v>
          </cell>
          <cell r="D153">
            <v>0</v>
          </cell>
          <cell r="E153">
            <v>0</v>
          </cell>
          <cell r="F153">
            <v>0</v>
          </cell>
          <cell r="G153">
            <v>0</v>
          </cell>
          <cell r="H153">
            <v>0</v>
          </cell>
          <cell r="I153">
            <v>0</v>
          </cell>
          <cell r="J153">
            <v>0</v>
          </cell>
          <cell r="K153">
            <v>0</v>
          </cell>
          <cell r="L153">
            <v>0</v>
          </cell>
          <cell r="M153">
            <v>0</v>
          </cell>
          <cell r="N153">
            <v>0</v>
          </cell>
          <cell r="O153">
            <v>0</v>
          </cell>
          <cell r="P153">
            <v>2500</v>
          </cell>
          <cell r="Q153">
            <v>0</v>
          </cell>
          <cell r="R153">
            <v>0</v>
          </cell>
          <cell r="S153">
            <v>0</v>
          </cell>
          <cell r="T153">
            <v>0</v>
          </cell>
          <cell r="U153">
            <v>2500</v>
          </cell>
          <cell r="V153">
            <v>0</v>
          </cell>
          <cell r="W153">
            <v>0</v>
          </cell>
          <cell r="X153">
            <v>0</v>
          </cell>
          <cell r="Y153">
            <v>0</v>
          </cell>
          <cell r="Z153">
            <v>0</v>
          </cell>
          <cell r="AA153">
            <v>0</v>
          </cell>
        </row>
        <row r="154">
          <cell r="C154">
            <v>0</v>
          </cell>
          <cell r="D154">
            <v>0</v>
          </cell>
          <cell r="E154">
            <v>0</v>
          </cell>
          <cell r="F154">
            <v>0</v>
          </cell>
          <cell r="G154">
            <v>0</v>
          </cell>
          <cell r="H154">
            <v>0</v>
          </cell>
          <cell r="I154">
            <v>0</v>
          </cell>
          <cell r="J154">
            <v>0</v>
          </cell>
          <cell r="K154">
            <v>0</v>
          </cell>
          <cell r="L154">
            <v>212</v>
          </cell>
          <cell r="M154">
            <v>0</v>
          </cell>
          <cell r="N154">
            <v>0</v>
          </cell>
          <cell r="O154">
            <v>0</v>
          </cell>
          <cell r="P154">
            <v>0</v>
          </cell>
          <cell r="Q154">
            <v>0</v>
          </cell>
          <cell r="R154">
            <v>3000</v>
          </cell>
          <cell r="S154">
            <v>0</v>
          </cell>
          <cell r="T154">
            <v>0</v>
          </cell>
          <cell r="U154">
            <v>0</v>
          </cell>
          <cell r="V154">
            <v>0</v>
          </cell>
          <cell r="W154">
            <v>0</v>
          </cell>
          <cell r="X154">
            <v>0</v>
          </cell>
          <cell r="Y154">
            <v>2500</v>
          </cell>
          <cell r="Z154">
            <v>0</v>
          </cell>
          <cell r="AA154">
            <v>0</v>
          </cell>
        </row>
        <row r="155">
          <cell r="C155">
            <v>0</v>
          </cell>
          <cell r="D155">
            <v>0</v>
          </cell>
          <cell r="E155">
            <v>0</v>
          </cell>
          <cell r="F155">
            <v>1700</v>
          </cell>
          <cell r="G155">
            <v>0</v>
          </cell>
          <cell r="H155">
            <v>0</v>
          </cell>
          <cell r="I155">
            <v>500</v>
          </cell>
          <cell r="J155">
            <v>0</v>
          </cell>
          <cell r="K155">
            <v>0</v>
          </cell>
          <cell r="L155">
            <v>0</v>
          </cell>
          <cell r="M155">
            <v>0</v>
          </cell>
          <cell r="N155">
            <v>0</v>
          </cell>
          <cell r="O155">
            <v>0</v>
          </cell>
          <cell r="P155">
            <v>1000</v>
          </cell>
          <cell r="Q155">
            <v>0</v>
          </cell>
          <cell r="R155">
            <v>0</v>
          </cell>
          <cell r="S155">
            <v>0</v>
          </cell>
          <cell r="T155">
            <v>0</v>
          </cell>
          <cell r="U155">
            <v>0</v>
          </cell>
          <cell r="V155">
            <v>0</v>
          </cell>
          <cell r="W155">
            <v>0</v>
          </cell>
          <cell r="X155">
            <v>0</v>
          </cell>
          <cell r="Y155">
            <v>0</v>
          </cell>
          <cell r="Z155">
            <v>0</v>
          </cell>
          <cell r="AA155">
            <v>0</v>
          </cell>
        </row>
        <row r="156">
          <cell r="C156">
            <v>0</v>
          </cell>
          <cell r="D156">
            <v>0</v>
          </cell>
          <cell r="E156">
            <v>0</v>
          </cell>
          <cell r="F156">
            <v>0</v>
          </cell>
          <cell r="G156">
            <v>0</v>
          </cell>
          <cell r="H156">
            <v>0</v>
          </cell>
          <cell r="I156">
            <v>0</v>
          </cell>
          <cell r="J156">
            <v>0</v>
          </cell>
          <cell r="K156">
            <v>0</v>
          </cell>
          <cell r="N156">
            <v>0</v>
          </cell>
          <cell r="O156">
            <v>0</v>
          </cell>
          <cell r="P156">
            <v>600</v>
          </cell>
          <cell r="Q156">
            <v>0</v>
          </cell>
          <cell r="R156">
            <v>0</v>
          </cell>
          <cell r="S156">
            <v>0</v>
          </cell>
          <cell r="T156">
            <v>0</v>
          </cell>
          <cell r="U156">
            <v>7000</v>
          </cell>
          <cell r="V156">
            <v>0</v>
          </cell>
          <cell r="W156">
            <v>0</v>
          </cell>
          <cell r="X156">
            <v>0</v>
          </cell>
        </row>
        <row r="157">
          <cell r="C157">
            <v>0</v>
          </cell>
          <cell r="D157">
            <v>0</v>
          </cell>
          <cell r="E157">
            <v>0</v>
          </cell>
          <cell r="F157">
            <v>0</v>
          </cell>
          <cell r="G157">
            <v>0</v>
          </cell>
          <cell r="H157">
            <v>0</v>
          </cell>
          <cell r="I157">
            <v>340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row>
        <row r="158">
          <cell r="C158">
            <v>0</v>
          </cell>
          <cell r="D158">
            <v>0</v>
          </cell>
          <cell r="E158">
            <v>0</v>
          </cell>
          <cell r="W158">
            <v>0</v>
          </cell>
          <cell r="X158">
            <v>0</v>
          </cell>
        </row>
        <row r="159">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cell r="Q159">
            <v>100</v>
          </cell>
          <cell r="R159">
            <v>0</v>
          </cell>
          <cell r="S159">
            <v>0</v>
          </cell>
          <cell r="T159">
            <v>0</v>
          </cell>
          <cell r="U159">
            <v>0</v>
          </cell>
          <cell r="V159">
            <v>0</v>
          </cell>
          <cell r="W159">
            <v>0</v>
          </cell>
          <cell r="X159">
            <v>0</v>
          </cell>
          <cell r="Y159">
            <v>0</v>
          </cell>
          <cell r="Z159">
            <v>0</v>
          </cell>
          <cell r="AA159">
            <v>0</v>
          </cell>
        </row>
        <row r="183">
          <cell r="C183">
            <v>0</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row>
        <row r="184">
          <cell r="C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row>
        <row r="185">
          <cell r="C185">
            <v>0</v>
          </cell>
          <cell r="D185">
            <v>0</v>
          </cell>
          <cell r="E185">
            <v>0</v>
          </cell>
          <cell r="I185">
            <v>12</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row>
        <row r="186">
          <cell r="C186">
            <v>0</v>
          </cell>
          <cell r="D186">
            <v>0</v>
          </cell>
          <cell r="E186">
            <v>0</v>
          </cell>
          <cell r="F186">
            <v>0</v>
          </cell>
          <cell r="G186">
            <v>0</v>
          </cell>
          <cell r="H186">
            <v>0</v>
          </cell>
          <cell r="I186">
            <v>0</v>
          </cell>
          <cell r="J186">
            <v>0</v>
          </cell>
          <cell r="K186">
            <v>0</v>
          </cell>
          <cell r="L186">
            <v>200</v>
          </cell>
          <cell r="M186">
            <v>0</v>
          </cell>
          <cell r="N186">
            <v>0</v>
          </cell>
          <cell r="O186">
            <v>0</v>
          </cell>
          <cell r="P186">
            <v>2100</v>
          </cell>
          <cell r="Q186">
            <v>0</v>
          </cell>
          <cell r="R186">
            <v>1000</v>
          </cell>
          <cell r="S186">
            <v>0</v>
          </cell>
          <cell r="T186">
            <v>0</v>
          </cell>
          <cell r="U186">
            <v>0</v>
          </cell>
          <cell r="V186">
            <v>0</v>
          </cell>
          <cell r="W186">
            <v>0</v>
          </cell>
          <cell r="X186">
            <v>0</v>
          </cell>
        </row>
        <row r="187">
          <cell r="C187">
            <v>0</v>
          </cell>
          <cell r="D187">
            <v>0</v>
          </cell>
          <cell r="E187">
            <v>0</v>
          </cell>
          <cell r="I187">
            <v>1600</v>
          </cell>
          <cell r="J187">
            <v>0</v>
          </cell>
          <cell r="K187">
            <v>0</v>
          </cell>
          <cell r="L187">
            <v>1000</v>
          </cell>
          <cell r="M187">
            <v>0</v>
          </cell>
          <cell r="S187">
            <v>0</v>
          </cell>
          <cell r="T187">
            <v>0</v>
          </cell>
          <cell r="U187">
            <v>0</v>
          </cell>
          <cell r="V187">
            <v>0</v>
          </cell>
          <cell r="W187">
            <v>0</v>
          </cell>
          <cell r="X187">
            <v>0</v>
          </cell>
        </row>
        <row r="188">
          <cell r="C188">
            <v>0</v>
          </cell>
          <cell r="L188">
            <v>0</v>
          </cell>
          <cell r="M188">
            <v>0</v>
          </cell>
          <cell r="Q188">
            <v>0</v>
          </cell>
          <cell r="R188">
            <v>4300</v>
          </cell>
          <cell r="U188">
            <v>4000</v>
          </cell>
          <cell r="V188">
            <v>0</v>
          </cell>
          <cell r="W188">
            <v>0</v>
          </cell>
          <cell r="X188">
            <v>0</v>
          </cell>
        </row>
        <row r="189">
          <cell r="C189">
            <v>0</v>
          </cell>
          <cell r="I189">
            <v>0</v>
          </cell>
          <cell r="J189">
            <v>0</v>
          </cell>
          <cell r="K189">
            <v>0</v>
          </cell>
          <cell r="L189">
            <v>1000</v>
          </cell>
          <cell r="M189">
            <v>0</v>
          </cell>
          <cell r="N189">
            <v>0</v>
          </cell>
          <cell r="O189">
            <v>0</v>
          </cell>
          <cell r="P189">
            <v>0</v>
          </cell>
          <cell r="Q189">
            <v>0</v>
          </cell>
          <cell r="R189">
            <v>1000</v>
          </cell>
          <cell r="S189">
            <v>0</v>
          </cell>
          <cell r="T189">
            <v>0</v>
          </cell>
          <cell r="U189">
            <v>0</v>
          </cell>
          <cell r="V189">
            <v>0</v>
          </cell>
          <cell r="W189">
            <v>0</v>
          </cell>
          <cell r="X189">
            <v>0</v>
          </cell>
        </row>
        <row r="190">
          <cell r="C190">
            <v>0</v>
          </cell>
          <cell r="D190">
            <v>0</v>
          </cell>
          <cell r="E190">
            <v>0</v>
          </cell>
          <cell r="S190">
            <v>0</v>
          </cell>
          <cell r="T190">
            <v>0</v>
          </cell>
        </row>
        <row r="191">
          <cell r="C191">
            <v>0</v>
          </cell>
          <cell r="L191">
            <v>0</v>
          </cell>
          <cell r="M191">
            <v>0</v>
          </cell>
          <cell r="S191">
            <v>0</v>
          </cell>
          <cell r="T191">
            <v>0</v>
          </cell>
          <cell r="U191">
            <v>0</v>
          </cell>
          <cell r="V191">
            <v>0</v>
          </cell>
          <cell r="W191">
            <v>0</v>
          </cell>
          <cell r="X191">
            <v>0</v>
          </cell>
        </row>
        <row r="192">
          <cell r="C192">
            <v>0</v>
          </cell>
          <cell r="I192">
            <v>0</v>
          </cell>
          <cell r="J192">
            <v>0</v>
          </cell>
          <cell r="K192">
            <v>0</v>
          </cell>
          <cell r="L192">
            <v>0</v>
          </cell>
          <cell r="M192">
            <v>0</v>
          </cell>
          <cell r="S192">
            <v>0</v>
          </cell>
          <cell r="T192">
            <v>0</v>
          </cell>
          <cell r="U192">
            <v>0</v>
          </cell>
          <cell r="V192">
            <v>0</v>
          </cell>
          <cell r="W192">
            <v>0</v>
          </cell>
          <cell r="X192">
            <v>0</v>
          </cell>
          <cell r="Y192">
            <v>1000</v>
          </cell>
          <cell r="Z192">
            <v>0</v>
          </cell>
          <cell r="AA192">
            <v>0</v>
          </cell>
        </row>
        <row r="193">
          <cell r="C193">
            <v>0</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row>
        <row r="194">
          <cell r="C194">
            <v>0</v>
          </cell>
          <cell r="D194">
            <v>0</v>
          </cell>
          <cell r="E194">
            <v>0</v>
          </cell>
          <cell r="F194">
            <v>0</v>
          </cell>
          <cell r="G194">
            <v>0</v>
          </cell>
          <cell r="H194">
            <v>0</v>
          </cell>
          <cell r="I194">
            <v>0</v>
          </cell>
          <cell r="J194">
            <v>0</v>
          </cell>
          <cell r="K194">
            <v>0</v>
          </cell>
          <cell r="L194">
            <v>0</v>
          </cell>
          <cell r="M194">
            <v>0</v>
          </cell>
          <cell r="Q194">
            <v>0</v>
          </cell>
          <cell r="R194">
            <v>0</v>
          </cell>
          <cell r="S194">
            <v>0</v>
          </cell>
          <cell r="T194">
            <v>0</v>
          </cell>
          <cell r="U194">
            <v>0</v>
          </cell>
          <cell r="V194">
            <v>0</v>
          </cell>
          <cell r="W194">
            <v>0</v>
          </cell>
          <cell r="X194">
            <v>0</v>
          </cell>
          <cell r="Y194">
            <v>0</v>
          </cell>
          <cell r="Z194">
            <v>0</v>
          </cell>
          <cell r="AA194">
            <v>0</v>
          </cell>
        </row>
        <row r="195">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row>
        <row r="196">
          <cell r="C196">
            <v>0</v>
          </cell>
          <cell r="D196">
            <v>0</v>
          </cell>
          <cell r="E196">
            <v>0</v>
          </cell>
          <cell r="F196">
            <v>0</v>
          </cell>
          <cell r="G196">
            <v>0</v>
          </cell>
          <cell r="H196">
            <v>640</v>
          </cell>
          <cell r="I196">
            <v>0</v>
          </cell>
          <cell r="J196">
            <v>0</v>
          </cell>
          <cell r="K196">
            <v>0</v>
          </cell>
          <cell r="L196">
            <v>0</v>
          </cell>
          <cell r="M196">
            <v>0</v>
          </cell>
          <cell r="Q196">
            <v>0</v>
          </cell>
          <cell r="R196">
            <v>0</v>
          </cell>
          <cell r="S196">
            <v>0</v>
          </cell>
          <cell r="T196">
            <v>0</v>
          </cell>
          <cell r="U196">
            <v>0</v>
          </cell>
          <cell r="V196">
            <v>0</v>
          </cell>
          <cell r="W196">
            <v>0</v>
          </cell>
          <cell r="X196">
            <v>0</v>
          </cell>
          <cell r="Y196">
            <v>0</v>
          </cell>
          <cell r="Z196">
            <v>0</v>
          </cell>
          <cell r="AA196">
            <v>0</v>
          </cell>
        </row>
        <row r="197">
          <cell r="C197">
            <v>0</v>
          </cell>
          <cell r="F197">
            <v>0</v>
          </cell>
          <cell r="G197">
            <v>0</v>
          </cell>
          <cell r="H197">
            <v>0</v>
          </cell>
          <cell r="S197">
            <v>0</v>
          </cell>
          <cell r="T197">
            <v>712</v>
          </cell>
          <cell r="U197">
            <v>0</v>
          </cell>
          <cell r="V197">
            <v>784</v>
          </cell>
          <cell r="W197">
            <v>0</v>
          </cell>
          <cell r="X197">
            <v>0</v>
          </cell>
        </row>
        <row r="198">
          <cell r="C198">
            <v>0</v>
          </cell>
          <cell r="D198">
            <v>0</v>
          </cell>
          <cell r="E198">
            <v>0</v>
          </cell>
          <cell r="I198">
            <v>0</v>
          </cell>
          <cell r="J198">
            <v>0</v>
          </cell>
          <cell r="K198">
            <v>0</v>
          </cell>
          <cell r="L198">
            <v>134</v>
          </cell>
          <cell r="M198">
            <v>0</v>
          </cell>
          <cell r="Q198">
            <v>0</v>
          </cell>
          <cell r="R198">
            <v>450</v>
          </cell>
          <cell r="S198">
            <v>0</v>
          </cell>
          <cell r="T198">
            <v>0</v>
          </cell>
          <cell r="U198">
            <v>0</v>
          </cell>
          <cell r="V198">
            <v>0</v>
          </cell>
          <cell r="W198">
            <v>700</v>
          </cell>
          <cell r="X198">
            <v>0</v>
          </cell>
        </row>
        <row r="199">
          <cell r="C199">
            <v>0</v>
          </cell>
          <cell r="D199">
            <v>0</v>
          </cell>
          <cell r="E199">
            <v>0</v>
          </cell>
          <cell r="F199">
            <v>0</v>
          </cell>
          <cell r="G199">
            <v>568</v>
          </cell>
          <cell r="H199">
            <v>0</v>
          </cell>
          <cell r="I199">
            <v>0</v>
          </cell>
          <cell r="J199">
            <v>0</v>
          </cell>
          <cell r="K199">
            <v>0</v>
          </cell>
          <cell r="N199">
            <v>2000</v>
          </cell>
          <cell r="O199">
            <v>0</v>
          </cell>
          <cell r="P199">
            <v>5000</v>
          </cell>
          <cell r="Q199">
            <v>0</v>
          </cell>
          <cell r="R199">
            <v>0</v>
          </cell>
          <cell r="S199">
            <v>0</v>
          </cell>
          <cell r="T199">
            <v>0</v>
          </cell>
          <cell r="U199">
            <v>0</v>
          </cell>
          <cell r="V199">
            <v>0</v>
          </cell>
          <cell r="W199">
            <v>0</v>
          </cell>
          <cell r="X199">
            <v>0</v>
          </cell>
          <cell r="Y199">
            <v>0</v>
          </cell>
          <cell r="Z199">
            <v>0</v>
          </cell>
          <cell r="AA199">
            <v>0</v>
          </cell>
        </row>
        <row r="200">
          <cell r="C200">
            <v>0</v>
          </cell>
          <cell r="F200">
            <v>0</v>
          </cell>
          <cell r="G200">
            <v>0</v>
          </cell>
          <cell r="H200">
            <v>0</v>
          </cell>
          <cell r="I200">
            <v>0</v>
          </cell>
          <cell r="J200">
            <v>0</v>
          </cell>
          <cell r="K200">
            <v>0</v>
          </cell>
          <cell r="L200">
            <v>0</v>
          </cell>
          <cell r="M200">
            <v>0</v>
          </cell>
          <cell r="N200">
            <v>1150</v>
          </cell>
          <cell r="O200">
            <v>0</v>
          </cell>
          <cell r="P200">
            <v>0</v>
          </cell>
          <cell r="Q200">
            <v>0</v>
          </cell>
          <cell r="R200">
            <v>0</v>
          </cell>
          <cell r="S200">
            <v>0</v>
          </cell>
          <cell r="T200">
            <v>0</v>
          </cell>
          <cell r="U200">
            <v>0</v>
          </cell>
          <cell r="V200">
            <v>0</v>
          </cell>
          <cell r="W200">
            <v>0</v>
          </cell>
          <cell r="X200">
            <v>0</v>
          </cell>
        </row>
        <row r="201">
          <cell r="C201">
            <v>0</v>
          </cell>
          <cell r="D201">
            <v>0</v>
          </cell>
          <cell r="E201">
            <v>0</v>
          </cell>
          <cell r="L201">
            <v>712</v>
          </cell>
          <cell r="M201">
            <v>0</v>
          </cell>
          <cell r="N201">
            <v>0</v>
          </cell>
          <cell r="O201">
            <v>0</v>
          </cell>
          <cell r="P201">
            <v>0</v>
          </cell>
          <cell r="Q201">
            <v>0</v>
          </cell>
          <cell r="R201">
            <v>0</v>
          </cell>
          <cell r="S201">
            <v>0</v>
          </cell>
          <cell r="T201">
            <v>640</v>
          </cell>
          <cell r="U201">
            <v>0</v>
          </cell>
          <cell r="V201">
            <v>712</v>
          </cell>
          <cell r="W201">
            <v>0</v>
          </cell>
          <cell r="X201">
            <v>0</v>
          </cell>
          <cell r="Y201">
            <v>0</v>
          </cell>
          <cell r="Z201">
            <v>0</v>
          </cell>
          <cell r="AA201">
            <v>0</v>
          </cell>
        </row>
        <row r="202">
          <cell r="C202">
            <v>0</v>
          </cell>
          <cell r="D202">
            <v>0</v>
          </cell>
          <cell r="E202">
            <v>0</v>
          </cell>
          <cell r="F202">
            <v>0</v>
          </cell>
          <cell r="G202">
            <v>0</v>
          </cell>
          <cell r="H202">
            <v>0</v>
          </cell>
          <cell r="I202">
            <v>0</v>
          </cell>
          <cell r="J202">
            <v>0</v>
          </cell>
          <cell r="K202">
            <v>0</v>
          </cell>
          <cell r="L202">
            <v>0</v>
          </cell>
          <cell r="M202">
            <v>0</v>
          </cell>
          <cell r="N202">
            <v>0</v>
          </cell>
          <cell r="O202">
            <v>0</v>
          </cell>
          <cell r="P202">
            <v>576</v>
          </cell>
          <cell r="Q202">
            <v>0</v>
          </cell>
          <cell r="R202">
            <v>2000</v>
          </cell>
          <cell r="S202">
            <v>0</v>
          </cell>
          <cell r="T202">
            <v>0</v>
          </cell>
          <cell r="U202">
            <v>2000</v>
          </cell>
          <cell r="V202">
            <v>0</v>
          </cell>
          <cell r="W202">
            <v>0</v>
          </cell>
          <cell r="X202">
            <v>0</v>
          </cell>
          <cell r="Y202">
            <v>0</v>
          </cell>
          <cell r="Z202">
            <v>0</v>
          </cell>
          <cell r="AA202">
            <v>0</v>
          </cell>
        </row>
        <row r="203">
          <cell r="C203">
            <v>0</v>
          </cell>
          <cell r="D203">
            <v>0</v>
          </cell>
          <cell r="E203">
            <v>0</v>
          </cell>
          <cell r="F203">
            <v>0</v>
          </cell>
          <cell r="G203">
            <v>0</v>
          </cell>
          <cell r="H203">
            <v>0</v>
          </cell>
          <cell r="L203">
            <v>150</v>
          </cell>
          <cell r="M203">
            <v>0</v>
          </cell>
          <cell r="S203">
            <v>0</v>
          </cell>
          <cell r="T203">
            <v>496</v>
          </cell>
          <cell r="W203">
            <v>0</v>
          </cell>
          <cell r="X203">
            <v>0</v>
          </cell>
        </row>
        <row r="204">
          <cell r="C204">
            <v>0</v>
          </cell>
          <cell r="D204">
            <v>0</v>
          </cell>
          <cell r="E204">
            <v>0</v>
          </cell>
          <cell r="F204">
            <v>0</v>
          </cell>
          <cell r="G204">
            <v>0</v>
          </cell>
          <cell r="H204">
            <v>0</v>
          </cell>
          <cell r="L204">
            <v>1100</v>
          </cell>
          <cell r="M204">
            <v>0</v>
          </cell>
          <cell r="N204">
            <v>0</v>
          </cell>
          <cell r="O204">
            <v>0</v>
          </cell>
          <cell r="P204">
            <v>0</v>
          </cell>
          <cell r="Q204">
            <v>0</v>
          </cell>
          <cell r="R204">
            <v>0</v>
          </cell>
          <cell r="S204">
            <v>0</v>
          </cell>
          <cell r="T204">
            <v>0</v>
          </cell>
          <cell r="U204">
            <v>0</v>
          </cell>
          <cell r="V204">
            <v>0</v>
          </cell>
          <cell r="W204">
            <v>0</v>
          </cell>
          <cell r="X204">
            <v>0</v>
          </cell>
        </row>
        <row r="205">
          <cell r="C205">
            <v>0</v>
          </cell>
          <cell r="D205">
            <v>0</v>
          </cell>
          <cell r="E205">
            <v>0</v>
          </cell>
          <cell r="F205">
            <v>0</v>
          </cell>
          <cell r="G205">
            <v>0</v>
          </cell>
          <cell r="H205">
            <v>0</v>
          </cell>
          <cell r="L205">
            <v>0</v>
          </cell>
          <cell r="M205">
            <v>0</v>
          </cell>
          <cell r="Q205">
            <v>0</v>
          </cell>
          <cell r="R205">
            <v>1650</v>
          </cell>
          <cell r="S205">
            <v>0</v>
          </cell>
          <cell r="T205">
            <v>0</v>
          </cell>
          <cell r="W205">
            <v>6300</v>
          </cell>
          <cell r="X205">
            <v>0</v>
          </cell>
        </row>
        <row r="206">
          <cell r="C206">
            <v>0</v>
          </cell>
          <cell r="D206">
            <v>0</v>
          </cell>
          <cell r="E206">
            <v>0</v>
          </cell>
          <cell r="L206">
            <v>0</v>
          </cell>
          <cell r="M206">
            <v>0</v>
          </cell>
          <cell r="N206">
            <v>0</v>
          </cell>
          <cell r="O206">
            <v>0</v>
          </cell>
          <cell r="P206">
            <v>0</v>
          </cell>
          <cell r="Q206">
            <v>0</v>
          </cell>
          <cell r="R206">
            <v>0</v>
          </cell>
          <cell r="S206">
            <v>0</v>
          </cell>
          <cell r="T206">
            <v>0</v>
          </cell>
          <cell r="U206">
            <v>0</v>
          </cell>
          <cell r="V206">
            <v>0</v>
          </cell>
          <cell r="W206">
            <v>0</v>
          </cell>
          <cell r="X206">
            <v>0</v>
          </cell>
        </row>
        <row r="207">
          <cell r="C207">
            <v>0</v>
          </cell>
          <cell r="F207">
            <v>0</v>
          </cell>
          <cell r="G207">
            <v>0</v>
          </cell>
          <cell r="H207">
            <v>0</v>
          </cell>
          <cell r="L207">
            <v>0</v>
          </cell>
          <cell r="M207">
            <v>0</v>
          </cell>
          <cell r="N207">
            <v>2800</v>
          </cell>
          <cell r="O207">
            <v>0</v>
          </cell>
          <cell r="P207">
            <v>0</v>
          </cell>
          <cell r="Q207">
            <v>0</v>
          </cell>
          <cell r="R207">
            <v>0</v>
          </cell>
          <cell r="S207">
            <v>0</v>
          </cell>
          <cell r="T207">
            <v>640</v>
          </cell>
          <cell r="U207">
            <v>0</v>
          </cell>
          <cell r="V207">
            <v>784</v>
          </cell>
          <cell r="W207">
            <v>0</v>
          </cell>
          <cell r="X207">
            <v>0</v>
          </cell>
          <cell r="Y207">
            <v>0</v>
          </cell>
          <cell r="Z207">
            <v>0</v>
          </cell>
          <cell r="AA207">
            <v>0</v>
          </cell>
        </row>
        <row r="208">
          <cell r="C208">
            <v>0</v>
          </cell>
          <cell r="D208">
            <v>0</v>
          </cell>
          <cell r="E208">
            <v>0</v>
          </cell>
          <cell r="I208">
            <v>0</v>
          </cell>
          <cell r="J208">
            <v>0</v>
          </cell>
          <cell r="K208">
            <v>0</v>
          </cell>
          <cell r="N208">
            <v>0</v>
          </cell>
          <cell r="O208">
            <v>0</v>
          </cell>
          <cell r="P208">
            <v>0</v>
          </cell>
          <cell r="Q208">
            <v>0</v>
          </cell>
          <cell r="R208">
            <v>0</v>
          </cell>
          <cell r="S208">
            <v>0</v>
          </cell>
          <cell r="T208">
            <v>712</v>
          </cell>
          <cell r="U208">
            <v>0</v>
          </cell>
          <cell r="V208">
            <v>0</v>
          </cell>
          <cell r="W208">
            <v>0</v>
          </cell>
          <cell r="X208">
            <v>0</v>
          </cell>
        </row>
        <row r="213">
          <cell r="C213">
            <v>0</v>
          </cell>
          <cell r="D213">
            <v>0</v>
          </cell>
          <cell r="E213">
            <v>0</v>
          </cell>
          <cell r="F213">
            <v>0</v>
          </cell>
          <cell r="G213">
            <v>0</v>
          </cell>
          <cell r="H213">
            <v>100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row>
        <row r="214">
          <cell r="C214">
            <v>0</v>
          </cell>
          <cell r="D214">
            <v>0</v>
          </cell>
          <cell r="E214">
            <v>0</v>
          </cell>
          <cell r="F214">
            <v>0</v>
          </cell>
          <cell r="G214">
            <v>0</v>
          </cell>
          <cell r="H214">
            <v>100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row>
        <row r="215">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500</v>
          </cell>
          <cell r="X215">
            <v>0</v>
          </cell>
          <cell r="Y215">
            <v>0</v>
          </cell>
          <cell r="Z215">
            <v>0</v>
          </cell>
          <cell r="AA215">
            <v>0</v>
          </cell>
        </row>
        <row r="224">
          <cell r="C224">
            <v>0</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2500</v>
          </cell>
          <cell r="S224">
            <v>0</v>
          </cell>
          <cell r="T224">
            <v>0</v>
          </cell>
          <cell r="U224">
            <v>0</v>
          </cell>
          <cell r="V224">
            <v>0</v>
          </cell>
          <cell r="W224">
            <v>10000</v>
          </cell>
          <cell r="X224">
            <v>0</v>
          </cell>
        </row>
        <row r="292">
          <cell r="C292">
            <v>0</v>
          </cell>
          <cell r="D292">
            <v>0</v>
          </cell>
          <cell r="E292">
            <v>0</v>
          </cell>
          <cell r="F292">
            <v>0</v>
          </cell>
          <cell r="G292">
            <v>0</v>
          </cell>
          <cell r="H292">
            <v>0</v>
          </cell>
          <cell r="I292">
            <v>0</v>
          </cell>
          <cell r="J292">
            <v>0</v>
          </cell>
          <cell r="K292">
            <v>0</v>
          </cell>
          <cell r="L292">
            <v>0</v>
          </cell>
          <cell r="M292">
            <v>0</v>
          </cell>
          <cell r="N292">
            <v>868</v>
          </cell>
          <cell r="O292">
            <v>0</v>
          </cell>
          <cell r="P292">
            <v>0</v>
          </cell>
          <cell r="Q292">
            <v>0</v>
          </cell>
          <cell r="R292">
            <v>0</v>
          </cell>
          <cell r="S292">
            <v>0</v>
          </cell>
          <cell r="T292">
            <v>0</v>
          </cell>
          <cell r="W292">
            <v>0</v>
          </cell>
          <cell r="X292">
            <v>0</v>
          </cell>
          <cell r="Y292">
            <v>0</v>
          </cell>
          <cell r="Z292">
            <v>0</v>
          </cell>
          <cell r="AA292">
            <v>0</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gnliners.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4DB19-684D-438A-B6DF-592746110E61}">
  <sheetPr>
    <tabColor theme="9" tint="-0.249977111117893"/>
    <pageSetUpPr fitToPage="1"/>
  </sheetPr>
  <dimension ref="A2:AB208"/>
  <sheetViews>
    <sheetView tabSelected="1" view="pageBreakPreview" zoomScale="60" zoomScaleNormal="90" workbookViewId="0">
      <pane xSplit="3" ySplit="8" topLeftCell="D195" activePane="bottomRight" state="frozen"/>
      <selection pane="topRight" activeCell="D1" sqref="D1"/>
      <selection pane="bottomLeft" activeCell="A10" sqref="A10"/>
      <selection pane="bottomRight" activeCell="AH210" sqref="AH210"/>
    </sheetView>
  </sheetViews>
  <sheetFormatPr defaultColWidth="8.85546875" defaultRowHeight="11.25" customHeight="1" x14ac:dyDescent="0.2"/>
  <cols>
    <col min="1" max="1" width="4.140625" style="30" customWidth="1"/>
    <col min="2" max="2" width="14.140625" style="31" hidden="1" customWidth="1"/>
    <col min="3" max="3" width="44.5703125" style="8" customWidth="1"/>
    <col min="4" max="4" width="6.28515625" style="8" customWidth="1"/>
    <col min="5" max="5" width="10.42578125" style="63" hidden="1" customWidth="1"/>
    <col min="6" max="6" width="7.42578125" style="64" hidden="1" customWidth="1"/>
    <col min="7" max="7" width="11.140625" style="64" hidden="1" customWidth="1"/>
    <col min="8" max="10" width="8.28515625" style="8" hidden="1" customWidth="1"/>
    <col min="11" max="12" width="8.28515625" style="8" customWidth="1"/>
    <col min="13" max="13" width="9.85546875" style="8" customWidth="1"/>
    <col min="14" max="21" width="8.28515625" style="8" customWidth="1"/>
    <col min="22" max="22" width="10.28515625" style="8" bestFit="1" customWidth="1"/>
    <col min="23" max="23" width="10.85546875" style="32" hidden="1" customWidth="1"/>
    <col min="24" max="24" width="34.28515625" style="31" hidden="1" customWidth="1"/>
    <col min="25" max="25" width="20.5703125" style="31" hidden="1" customWidth="1"/>
    <col min="26" max="26" width="13.42578125" style="18" hidden="1" customWidth="1"/>
    <col min="27" max="273" width="8.85546875" style="12"/>
    <col min="274" max="274" width="4.140625" style="12" customWidth="1"/>
    <col min="275" max="275" width="42.85546875" style="12" customWidth="1"/>
    <col min="276" max="276" width="4.7109375" style="12" customWidth="1"/>
    <col min="277" max="277" width="10.85546875" style="12" customWidth="1"/>
    <col min="278" max="278" width="10.7109375" style="12" customWidth="1"/>
    <col min="279" max="279" width="7.42578125" style="12" customWidth="1"/>
    <col min="280" max="280" width="10.85546875" style="12" bestFit="1" customWidth="1"/>
    <col min="281" max="281" width="34.28515625" style="12" customWidth="1"/>
    <col min="282" max="282" width="10.28515625" style="12" bestFit="1" customWidth="1"/>
    <col min="283" max="529" width="8.85546875" style="12"/>
    <col min="530" max="530" width="4.140625" style="12" customWidth="1"/>
    <col min="531" max="531" width="42.85546875" style="12" customWidth="1"/>
    <col min="532" max="532" width="4.7109375" style="12" customWidth="1"/>
    <col min="533" max="533" width="10.85546875" style="12" customWidth="1"/>
    <col min="534" max="534" width="10.7109375" style="12" customWidth="1"/>
    <col min="535" max="535" width="7.42578125" style="12" customWidth="1"/>
    <col min="536" max="536" width="10.85546875" style="12" bestFit="1" customWidth="1"/>
    <col min="537" max="537" width="34.28515625" style="12" customWidth="1"/>
    <col min="538" max="538" width="10.28515625" style="12" bestFit="1" customWidth="1"/>
    <col min="539" max="785" width="8.85546875" style="12"/>
    <col min="786" max="786" width="4.140625" style="12" customWidth="1"/>
    <col min="787" max="787" width="42.85546875" style="12" customWidth="1"/>
    <col min="788" max="788" width="4.7109375" style="12" customWidth="1"/>
    <col min="789" max="789" width="10.85546875" style="12" customWidth="1"/>
    <col min="790" max="790" width="10.7109375" style="12" customWidth="1"/>
    <col min="791" max="791" width="7.42578125" style="12" customWidth="1"/>
    <col min="792" max="792" width="10.85546875" style="12" bestFit="1" customWidth="1"/>
    <col min="793" max="793" width="34.28515625" style="12" customWidth="1"/>
    <col min="794" max="794" width="10.28515625" style="12" bestFit="1" customWidth="1"/>
    <col min="795" max="1041" width="8.85546875" style="12"/>
    <col min="1042" max="1042" width="4.140625" style="12" customWidth="1"/>
    <col min="1043" max="1043" width="42.85546875" style="12" customWidth="1"/>
    <col min="1044" max="1044" width="4.7109375" style="12" customWidth="1"/>
    <col min="1045" max="1045" width="10.85546875" style="12" customWidth="1"/>
    <col min="1046" max="1046" width="10.7109375" style="12" customWidth="1"/>
    <col min="1047" max="1047" width="7.42578125" style="12" customWidth="1"/>
    <col min="1048" max="1048" width="10.85546875" style="12" bestFit="1" customWidth="1"/>
    <col min="1049" max="1049" width="34.28515625" style="12" customWidth="1"/>
    <col min="1050" max="1050" width="10.28515625" style="12" bestFit="1" customWidth="1"/>
    <col min="1051" max="1297" width="8.85546875" style="12"/>
    <col min="1298" max="1298" width="4.140625" style="12" customWidth="1"/>
    <col min="1299" max="1299" width="42.85546875" style="12" customWidth="1"/>
    <col min="1300" max="1300" width="4.7109375" style="12" customWidth="1"/>
    <col min="1301" max="1301" width="10.85546875" style="12" customWidth="1"/>
    <col min="1302" max="1302" width="10.7109375" style="12" customWidth="1"/>
    <col min="1303" max="1303" width="7.42578125" style="12" customWidth="1"/>
    <col min="1304" max="1304" width="10.85546875" style="12" bestFit="1" customWidth="1"/>
    <col min="1305" max="1305" width="34.28515625" style="12" customWidth="1"/>
    <col min="1306" max="1306" width="10.28515625" style="12" bestFit="1" customWidth="1"/>
    <col min="1307" max="1553" width="8.85546875" style="12"/>
    <col min="1554" max="1554" width="4.140625" style="12" customWidth="1"/>
    <col min="1555" max="1555" width="42.85546875" style="12" customWidth="1"/>
    <col min="1556" max="1556" width="4.7109375" style="12" customWidth="1"/>
    <col min="1557" max="1557" width="10.85546875" style="12" customWidth="1"/>
    <col min="1558" max="1558" width="10.7109375" style="12" customWidth="1"/>
    <col min="1559" max="1559" width="7.42578125" style="12" customWidth="1"/>
    <col min="1560" max="1560" width="10.85546875" style="12" bestFit="1" customWidth="1"/>
    <col min="1561" max="1561" width="34.28515625" style="12" customWidth="1"/>
    <col min="1562" max="1562" width="10.28515625" style="12" bestFit="1" customWidth="1"/>
    <col min="1563" max="1809" width="8.85546875" style="12"/>
    <col min="1810" max="1810" width="4.140625" style="12" customWidth="1"/>
    <col min="1811" max="1811" width="42.85546875" style="12" customWidth="1"/>
    <col min="1812" max="1812" width="4.7109375" style="12" customWidth="1"/>
    <col min="1813" max="1813" width="10.85546875" style="12" customWidth="1"/>
    <col min="1814" max="1814" width="10.7109375" style="12" customWidth="1"/>
    <col min="1815" max="1815" width="7.42578125" style="12" customWidth="1"/>
    <col min="1816" max="1816" width="10.85546875" style="12" bestFit="1" customWidth="1"/>
    <col min="1817" max="1817" width="34.28515625" style="12" customWidth="1"/>
    <col min="1818" max="1818" width="10.28515625" style="12" bestFit="1" customWidth="1"/>
    <col min="1819" max="2065" width="8.85546875" style="12"/>
    <col min="2066" max="2066" width="4.140625" style="12" customWidth="1"/>
    <col min="2067" max="2067" width="42.85546875" style="12" customWidth="1"/>
    <col min="2068" max="2068" width="4.7109375" style="12" customWidth="1"/>
    <col min="2069" max="2069" width="10.85546875" style="12" customWidth="1"/>
    <col min="2070" max="2070" width="10.7109375" style="12" customWidth="1"/>
    <col min="2071" max="2071" width="7.42578125" style="12" customWidth="1"/>
    <col min="2072" max="2072" width="10.85546875" style="12" bestFit="1" customWidth="1"/>
    <col min="2073" max="2073" width="34.28515625" style="12" customWidth="1"/>
    <col min="2074" max="2074" width="10.28515625" style="12" bestFit="1" customWidth="1"/>
    <col min="2075" max="2321" width="8.85546875" style="12"/>
    <col min="2322" max="2322" width="4.140625" style="12" customWidth="1"/>
    <col min="2323" max="2323" width="42.85546875" style="12" customWidth="1"/>
    <col min="2324" max="2324" width="4.7109375" style="12" customWidth="1"/>
    <col min="2325" max="2325" width="10.85546875" style="12" customWidth="1"/>
    <col min="2326" max="2326" width="10.7109375" style="12" customWidth="1"/>
    <col min="2327" max="2327" width="7.42578125" style="12" customWidth="1"/>
    <col min="2328" max="2328" width="10.85546875" style="12" bestFit="1" customWidth="1"/>
    <col min="2329" max="2329" width="34.28515625" style="12" customWidth="1"/>
    <col min="2330" max="2330" width="10.28515625" style="12" bestFit="1" customWidth="1"/>
    <col min="2331" max="2577" width="8.85546875" style="12"/>
    <col min="2578" max="2578" width="4.140625" style="12" customWidth="1"/>
    <col min="2579" max="2579" width="42.85546875" style="12" customWidth="1"/>
    <col min="2580" max="2580" width="4.7109375" style="12" customWidth="1"/>
    <col min="2581" max="2581" width="10.85546875" style="12" customWidth="1"/>
    <col min="2582" max="2582" width="10.7109375" style="12" customWidth="1"/>
    <col min="2583" max="2583" width="7.42578125" style="12" customWidth="1"/>
    <col min="2584" max="2584" width="10.85546875" style="12" bestFit="1" customWidth="1"/>
    <col min="2585" max="2585" width="34.28515625" style="12" customWidth="1"/>
    <col min="2586" max="2586" width="10.28515625" style="12" bestFit="1" customWidth="1"/>
    <col min="2587" max="2833" width="8.85546875" style="12"/>
    <col min="2834" max="2834" width="4.140625" style="12" customWidth="1"/>
    <col min="2835" max="2835" width="42.85546875" style="12" customWidth="1"/>
    <col min="2836" max="2836" width="4.7109375" style="12" customWidth="1"/>
    <col min="2837" max="2837" width="10.85546875" style="12" customWidth="1"/>
    <col min="2838" max="2838" width="10.7109375" style="12" customWidth="1"/>
    <col min="2839" max="2839" width="7.42578125" style="12" customWidth="1"/>
    <col min="2840" max="2840" width="10.85546875" style="12" bestFit="1" customWidth="1"/>
    <col min="2841" max="2841" width="34.28515625" style="12" customWidth="1"/>
    <col min="2842" max="2842" width="10.28515625" style="12" bestFit="1" customWidth="1"/>
    <col min="2843" max="3089" width="8.85546875" style="12"/>
    <col min="3090" max="3090" width="4.140625" style="12" customWidth="1"/>
    <col min="3091" max="3091" width="42.85546875" style="12" customWidth="1"/>
    <col min="3092" max="3092" width="4.7109375" style="12" customWidth="1"/>
    <col min="3093" max="3093" width="10.85546875" style="12" customWidth="1"/>
    <col min="3094" max="3094" width="10.7109375" style="12" customWidth="1"/>
    <col min="3095" max="3095" width="7.42578125" style="12" customWidth="1"/>
    <col min="3096" max="3096" width="10.85546875" style="12" bestFit="1" customWidth="1"/>
    <col min="3097" max="3097" width="34.28515625" style="12" customWidth="1"/>
    <col min="3098" max="3098" width="10.28515625" style="12" bestFit="1" customWidth="1"/>
    <col min="3099" max="3345" width="8.85546875" style="12"/>
    <col min="3346" max="3346" width="4.140625" style="12" customWidth="1"/>
    <col min="3347" max="3347" width="42.85546875" style="12" customWidth="1"/>
    <col min="3348" max="3348" width="4.7109375" style="12" customWidth="1"/>
    <col min="3349" max="3349" width="10.85546875" style="12" customWidth="1"/>
    <col min="3350" max="3350" width="10.7109375" style="12" customWidth="1"/>
    <col min="3351" max="3351" width="7.42578125" style="12" customWidth="1"/>
    <col min="3352" max="3352" width="10.85546875" style="12" bestFit="1" customWidth="1"/>
    <col min="3353" max="3353" width="34.28515625" style="12" customWidth="1"/>
    <col min="3354" max="3354" width="10.28515625" style="12" bestFit="1" customWidth="1"/>
    <col min="3355" max="3601" width="8.85546875" style="12"/>
    <col min="3602" max="3602" width="4.140625" style="12" customWidth="1"/>
    <col min="3603" max="3603" width="42.85546875" style="12" customWidth="1"/>
    <col min="3604" max="3604" width="4.7109375" style="12" customWidth="1"/>
    <col min="3605" max="3605" width="10.85546875" style="12" customWidth="1"/>
    <col min="3606" max="3606" width="10.7109375" style="12" customWidth="1"/>
    <col min="3607" max="3607" width="7.42578125" style="12" customWidth="1"/>
    <col min="3608" max="3608" width="10.85546875" style="12" bestFit="1" customWidth="1"/>
    <col min="3609" max="3609" width="34.28515625" style="12" customWidth="1"/>
    <col min="3610" max="3610" width="10.28515625" style="12" bestFit="1" customWidth="1"/>
    <col min="3611" max="3857" width="8.85546875" style="12"/>
    <col min="3858" max="3858" width="4.140625" style="12" customWidth="1"/>
    <col min="3859" max="3859" width="42.85546875" style="12" customWidth="1"/>
    <col min="3860" max="3860" width="4.7109375" style="12" customWidth="1"/>
    <col min="3861" max="3861" width="10.85546875" style="12" customWidth="1"/>
    <col min="3862" max="3862" width="10.7109375" style="12" customWidth="1"/>
    <col min="3863" max="3863" width="7.42578125" style="12" customWidth="1"/>
    <col min="3864" max="3864" width="10.85546875" style="12" bestFit="1" customWidth="1"/>
    <col min="3865" max="3865" width="34.28515625" style="12" customWidth="1"/>
    <col min="3866" max="3866" width="10.28515625" style="12" bestFit="1" customWidth="1"/>
    <col min="3867" max="4113" width="8.85546875" style="12"/>
    <col min="4114" max="4114" width="4.140625" style="12" customWidth="1"/>
    <col min="4115" max="4115" width="42.85546875" style="12" customWidth="1"/>
    <col min="4116" max="4116" width="4.7109375" style="12" customWidth="1"/>
    <col min="4117" max="4117" width="10.85546875" style="12" customWidth="1"/>
    <col min="4118" max="4118" width="10.7109375" style="12" customWidth="1"/>
    <col min="4119" max="4119" width="7.42578125" style="12" customWidth="1"/>
    <col min="4120" max="4120" width="10.85546875" style="12" bestFit="1" customWidth="1"/>
    <col min="4121" max="4121" width="34.28515625" style="12" customWidth="1"/>
    <col min="4122" max="4122" width="10.28515625" style="12" bestFit="1" customWidth="1"/>
    <col min="4123" max="4369" width="8.85546875" style="12"/>
    <col min="4370" max="4370" width="4.140625" style="12" customWidth="1"/>
    <col min="4371" max="4371" width="42.85546875" style="12" customWidth="1"/>
    <col min="4372" max="4372" width="4.7109375" style="12" customWidth="1"/>
    <col min="4373" max="4373" width="10.85546875" style="12" customWidth="1"/>
    <col min="4374" max="4374" width="10.7109375" style="12" customWidth="1"/>
    <col min="4375" max="4375" width="7.42578125" style="12" customWidth="1"/>
    <col min="4376" max="4376" width="10.85546875" style="12" bestFit="1" customWidth="1"/>
    <col min="4377" max="4377" width="34.28515625" style="12" customWidth="1"/>
    <col min="4378" max="4378" width="10.28515625" style="12" bestFit="1" customWidth="1"/>
    <col min="4379" max="4625" width="8.85546875" style="12"/>
    <col min="4626" max="4626" width="4.140625" style="12" customWidth="1"/>
    <col min="4627" max="4627" width="42.85546875" style="12" customWidth="1"/>
    <col min="4628" max="4628" width="4.7109375" style="12" customWidth="1"/>
    <col min="4629" max="4629" width="10.85546875" style="12" customWidth="1"/>
    <col min="4630" max="4630" width="10.7109375" style="12" customWidth="1"/>
    <col min="4631" max="4631" width="7.42578125" style="12" customWidth="1"/>
    <col min="4632" max="4632" width="10.85546875" style="12" bestFit="1" customWidth="1"/>
    <col min="4633" max="4633" width="34.28515625" style="12" customWidth="1"/>
    <col min="4634" max="4634" width="10.28515625" style="12" bestFit="1" customWidth="1"/>
    <col min="4635" max="4881" width="8.85546875" style="12"/>
    <col min="4882" max="4882" width="4.140625" style="12" customWidth="1"/>
    <col min="4883" max="4883" width="42.85546875" style="12" customWidth="1"/>
    <col min="4884" max="4884" width="4.7109375" style="12" customWidth="1"/>
    <col min="4885" max="4885" width="10.85546875" style="12" customWidth="1"/>
    <col min="4886" max="4886" width="10.7109375" style="12" customWidth="1"/>
    <col min="4887" max="4887" width="7.42578125" style="12" customWidth="1"/>
    <col min="4888" max="4888" width="10.85546875" style="12" bestFit="1" customWidth="1"/>
    <col min="4889" max="4889" width="34.28515625" style="12" customWidth="1"/>
    <col min="4890" max="4890" width="10.28515625" style="12" bestFit="1" customWidth="1"/>
    <col min="4891" max="5137" width="8.85546875" style="12"/>
    <col min="5138" max="5138" width="4.140625" style="12" customWidth="1"/>
    <col min="5139" max="5139" width="42.85546875" style="12" customWidth="1"/>
    <col min="5140" max="5140" width="4.7109375" style="12" customWidth="1"/>
    <col min="5141" max="5141" width="10.85546875" style="12" customWidth="1"/>
    <col min="5142" max="5142" width="10.7109375" style="12" customWidth="1"/>
    <col min="5143" max="5143" width="7.42578125" style="12" customWidth="1"/>
    <col min="5144" max="5144" width="10.85546875" style="12" bestFit="1" customWidth="1"/>
    <col min="5145" max="5145" width="34.28515625" style="12" customWidth="1"/>
    <col min="5146" max="5146" width="10.28515625" style="12" bestFit="1" customWidth="1"/>
    <col min="5147" max="5393" width="8.85546875" style="12"/>
    <col min="5394" max="5394" width="4.140625" style="12" customWidth="1"/>
    <col min="5395" max="5395" width="42.85546875" style="12" customWidth="1"/>
    <col min="5396" max="5396" width="4.7109375" style="12" customWidth="1"/>
    <col min="5397" max="5397" width="10.85546875" style="12" customWidth="1"/>
    <col min="5398" max="5398" width="10.7109375" style="12" customWidth="1"/>
    <col min="5399" max="5399" width="7.42578125" style="12" customWidth="1"/>
    <col min="5400" max="5400" width="10.85546875" style="12" bestFit="1" customWidth="1"/>
    <col min="5401" max="5401" width="34.28515625" style="12" customWidth="1"/>
    <col min="5402" max="5402" width="10.28515625" style="12" bestFit="1" customWidth="1"/>
    <col min="5403" max="5649" width="8.85546875" style="12"/>
    <col min="5650" max="5650" width="4.140625" style="12" customWidth="1"/>
    <col min="5651" max="5651" width="42.85546875" style="12" customWidth="1"/>
    <col min="5652" max="5652" width="4.7109375" style="12" customWidth="1"/>
    <col min="5653" max="5653" width="10.85546875" style="12" customWidth="1"/>
    <col min="5654" max="5654" width="10.7109375" style="12" customWidth="1"/>
    <col min="5655" max="5655" width="7.42578125" style="12" customWidth="1"/>
    <col min="5656" max="5656" width="10.85546875" style="12" bestFit="1" customWidth="1"/>
    <col min="5657" max="5657" width="34.28515625" style="12" customWidth="1"/>
    <col min="5658" max="5658" width="10.28515625" style="12" bestFit="1" customWidth="1"/>
    <col min="5659" max="5905" width="8.85546875" style="12"/>
    <col min="5906" max="5906" width="4.140625" style="12" customWidth="1"/>
    <col min="5907" max="5907" width="42.85546875" style="12" customWidth="1"/>
    <col min="5908" max="5908" width="4.7109375" style="12" customWidth="1"/>
    <col min="5909" max="5909" width="10.85546875" style="12" customWidth="1"/>
    <col min="5910" max="5910" width="10.7109375" style="12" customWidth="1"/>
    <col min="5911" max="5911" width="7.42578125" style="12" customWidth="1"/>
    <col min="5912" max="5912" width="10.85546875" style="12" bestFit="1" customWidth="1"/>
    <col min="5913" max="5913" width="34.28515625" style="12" customWidth="1"/>
    <col min="5914" max="5914" width="10.28515625" style="12" bestFit="1" customWidth="1"/>
    <col min="5915" max="6161" width="8.85546875" style="12"/>
    <col min="6162" max="6162" width="4.140625" style="12" customWidth="1"/>
    <col min="6163" max="6163" width="42.85546875" style="12" customWidth="1"/>
    <col min="6164" max="6164" width="4.7109375" style="12" customWidth="1"/>
    <col min="6165" max="6165" width="10.85546875" style="12" customWidth="1"/>
    <col min="6166" max="6166" width="10.7109375" style="12" customWidth="1"/>
    <col min="6167" max="6167" width="7.42578125" style="12" customWidth="1"/>
    <col min="6168" max="6168" width="10.85546875" style="12" bestFit="1" customWidth="1"/>
    <col min="6169" max="6169" width="34.28515625" style="12" customWidth="1"/>
    <col min="6170" max="6170" width="10.28515625" style="12" bestFit="1" customWidth="1"/>
    <col min="6171" max="6417" width="8.85546875" style="12"/>
    <col min="6418" max="6418" width="4.140625" style="12" customWidth="1"/>
    <col min="6419" max="6419" width="42.85546875" style="12" customWidth="1"/>
    <col min="6420" max="6420" width="4.7109375" style="12" customWidth="1"/>
    <col min="6421" max="6421" width="10.85546875" style="12" customWidth="1"/>
    <col min="6422" max="6422" width="10.7109375" style="12" customWidth="1"/>
    <col min="6423" max="6423" width="7.42578125" style="12" customWidth="1"/>
    <col min="6424" max="6424" width="10.85546875" style="12" bestFit="1" customWidth="1"/>
    <col min="6425" max="6425" width="34.28515625" style="12" customWidth="1"/>
    <col min="6426" max="6426" width="10.28515625" style="12" bestFit="1" customWidth="1"/>
    <col min="6427" max="6673" width="8.85546875" style="12"/>
    <col min="6674" max="6674" width="4.140625" style="12" customWidth="1"/>
    <col min="6675" max="6675" width="42.85546875" style="12" customWidth="1"/>
    <col min="6676" max="6676" width="4.7109375" style="12" customWidth="1"/>
    <col min="6677" max="6677" width="10.85546875" style="12" customWidth="1"/>
    <col min="6678" max="6678" width="10.7109375" style="12" customWidth="1"/>
    <col min="6679" max="6679" width="7.42578125" style="12" customWidth="1"/>
    <col min="6680" max="6680" width="10.85546875" style="12" bestFit="1" customWidth="1"/>
    <col min="6681" max="6681" width="34.28515625" style="12" customWidth="1"/>
    <col min="6682" max="6682" width="10.28515625" style="12" bestFit="1" customWidth="1"/>
    <col min="6683" max="6929" width="8.85546875" style="12"/>
    <col min="6930" max="6930" width="4.140625" style="12" customWidth="1"/>
    <col min="6931" max="6931" width="42.85546875" style="12" customWidth="1"/>
    <col min="6932" max="6932" width="4.7109375" style="12" customWidth="1"/>
    <col min="6933" max="6933" width="10.85546875" style="12" customWidth="1"/>
    <col min="6934" max="6934" width="10.7109375" style="12" customWidth="1"/>
    <col min="6935" max="6935" width="7.42578125" style="12" customWidth="1"/>
    <col min="6936" max="6936" width="10.85546875" style="12" bestFit="1" customWidth="1"/>
    <col min="6937" max="6937" width="34.28515625" style="12" customWidth="1"/>
    <col min="6938" max="6938" width="10.28515625" style="12" bestFit="1" customWidth="1"/>
    <col min="6939" max="7185" width="8.85546875" style="12"/>
    <col min="7186" max="7186" width="4.140625" style="12" customWidth="1"/>
    <col min="7187" max="7187" width="42.85546875" style="12" customWidth="1"/>
    <col min="7188" max="7188" width="4.7109375" style="12" customWidth="1"/>
    <col min="7189" max="7189" width="10.85546875" style="12" customWidth="1"/>
    <col min="7190" max="7190" width="10.7109375" style="12" customWidth="1"/>
    <col min="7191" max="7191" width="7.42578125" style="12" customWidth="1"/>
    <col min="7192" max="7192" width="10.85546875" style="12" bestFit="1" customWidth="1"/>
    <col min="7193" max="7193" width="34.28515625" style="12" customWidth="1"/>
    <col min="7194" max="7194" width="10.28515625" style="12" bestFit="1" customWidth="1"/>
    <col min="7195" max="7441" width="8.85546875" style="12"/>
    <col min="7442" max="7442" width="4.140625" style="12" customWidth="1"/>
    <col min="7443" max="7443" width="42.85546875" style="12" customWidth="1"/>
    <col min="7444" max="7444" width="4.7109375" style="12" customWidth="1"/>
    <col min="7445" max="7445" width="10.85546875" style="12" customWidth="1"/>
    <col min="7446" max="7446" width="10.7109375" style="12" customWidth="1"/>
    <col min="7447" max="7447" width="7.42578125" style="12" customWidth="1"/>
    <col min="7448" max="7448" width="10.85546875" style="12" bestFit="1" customWidth="1"/>
    <col min="7449" max="7449" width="34.28515625" style="12" customWidth="1"/>
    <col min="7450" max="7450" width="10.28515625" style="12" bestFit="1" customWidth="1"/>
    <col min="7451" max="7697" width="8.85546875" style="12"/>
    <col min="7698" max="7698" width="4.140625" style="12" customWidth="1"/>
    <col min="7699" max="7699" width="42.85546875" style="12" customWidth="1"/>
    <col min="7700" max="7700" width="4.7109375" style="12" customWidth="1"/>
    <col min="7701" max="7701" width="10.85546875" style="12" customWidth="1"/>
    <col min="7702" max="7702" width="10.7109375" style="12" customWidth="1"/>
    <col min="7703" max="7703" width="7.42578125" style="12" customWidth="1"/>
    <col min="7704" max="7704" width="10.85546875" style="12" bestFit="1" customWidth="1"/>
    <col min="7705" max="7705" width="34.28515625" style="12" customWidth="1"/>
    <col min="7706" max="7706" width="10.28515625" style="12" bestFit="1" customWidth="1"/>
    <col min="7707" max="7953" width="8.85546875" style="12"/>
    <col min="7954" max="7954" width="4.140625" style="12" customWidth="1"/>
    <col min="7955" max="7955" width="42.85546875" style="12" customWidth="1"/>
    <col min="7956" max="7956" width="4.7109375" style="12" customWidth="1"/>
    <col min="7957" max="7957" width="10.85546875" style="12" customWidth="1"/>
    <col min="7958" max="7958" width="10.7109375" style="12" customWidth="1"/>
    <col min="7959" max="7959" width="7.42578125" style="12" customWidth="1"/>
    <col min="7960" max="7960" width="10.85546875" style="12" bestFit="1" customWidth="1"/>
    <col min="7961" max="7961" width="34.28515625" style="12" customWidth="1"/>
    <col min="7962" max="7962" width="10.28515625" style="12" bestFit="1" customWidth="1"/>
    <col min="7963" max="8209" width="8.85546875" style="12"/>
    <col min="8210" max="8210" width="4.140625" style="12" customWidth="1"/>
    <col min="8211" max="8211" width="42.85546875" style="12" customWidth="1"/>
    <col min="8212" max="8212" width="4.7109375" style="12" customWidth="1"/>
    <col min="8213" max="8213" width="10.85546875" style="12" customWidth="1"/>
    <col min="8214" max="8214" width="10.7109375" style="12" customWidth="1"/>
    <col min="8215" max="8215" width="7.42578125" style="12" customWidth="1"/>
    <col min="8216" max="8216" width="10.85546875" style="12" bestFit="1" customWidth="1"/>
    <col min="8217" max="8217" width="34.28515625" style="12" customWidth="1"/>
    <col min="8218" max="8218" width="10.28515625" style="12" bestFit="1" customWidth="1"/>
    <col min="8219" max="8465" width="8.85546875" style="12"/>
    <col min="8466" max="8466" width="4.140625" style="12" customWidth="1"/>
    <col min="8467" max="8467" width="42.85546875" style="12" customWidth="1"/>
    <col min="8468" max="8468" width="4.7109375" style="12" customWidth="1"/>
    <col min="8469" max="8469" width="10.85546875" style="12" customWidth="1"/>
    <col min="8470" max="8470" width="10.7109375" style="12" customWidth="1"/>
    <col min="8471" max="8471" width="7.42578125" style="12" customWidth="1"/>
    <col min="8472" max="8472" width="10.85546875" style="12" bestFit="1" customWidth="1"/>
    <col min="8473" max="8473" width="34.28515625" style="12" customWidth="1"/>
    <col min="8474" max="8474" width="10.28515625" style="12" bestFit="1" customWidth="1"/>
    <col min="8475" max="8721" width="8.85546875" style="12"/>
    <col min="8722" max="8722" width="4.140625" style="12" customWidth="1"/>
    <col min="8723" max="8723" width="42.85546875" style="12" customWidth="1"/>
    <col min="8724" max="8724" width="4.7109375" style="12" customWidth="1"/>
    <col min="8725" max="8725" width="10.85546875" style="12" customWidth="1"/>
    <col min="8726" max="8726" width="10.7109375" style="12" customWidth="1"/>
    <col min="8727" max="8727" width="7.42578125" style="12" customWidth="1"/>
    <col min="8728" max="8728" width="10.85546875" style="12" bestFit="1" customWidth="1"/>
    <col min="8729" max="8729" width="34.28515625" style="12" customWidth="1"/>
    <col min="8730" max="8730" width="10.28515625" style="12" bestFit="1" customWidth="1"/>
    <col min="8731" max="8977" width="8.85546875" style="12"/>
    <col min="8978" max="8978" width="4.140625" style="12" customWidth="1"/>
    <col min="8979" max="8979" width="42.85546875" style="12" customWidth="1"/>
    <col min="8980" max="8980" width="4.7109375" style="12" customWidth="1"/>
    <col min="8981" max="8981" width="10.85546875" style="12" customWidth="1"/>
    <col min="8982" max="8982" width="10.7109375" style="12" customWidth="1"/>
    <col min="8983" max="8983" width="7.42578125" style="12" customWidth="1"/>
    <col min="8984" max="8984" width="10.85546875" style="12" bestFit="1" customWidth="1"/>
    <col min="8985" max="8985" width="34.28515625" style="12" customWidth="1"/>
    <col min="8986" max="8986" width="10.28515625" style="12" bestFit="1" customWidth="1"/>
    <col min="8987" max="9233" width="8.85546875" style="12"/>
    <col min="9234" max="9234" width="4.140625" style="12" customWidth="1"/>
    <col min="9235" max="9235" width="42.85546875" style="12" customWidth="1"/>
    <col min="9236" max="9236" width="4.7109375" style="12" customWidth="1"/>
    <col min="9237" max="9237" width="10.85546875" style="12" customWidth="1"/>
    <col min="9238" max="9238" width="10.7109375" style="12" customWidth="1"/>
    <col min="9239" max="9239" width="7.42578125" style="12" customWidth="1"/>
    <col min="9240" max="9240" width="10.85546875" style="12" bestFit="1" customWidth="1"/>
    <col min="9241" max="9241" width="34.28515625" style="12" customWidth="1"/>
    <col min="9242" max="9242" width="10.28515625" style="12" bestFit="1" customWidth="1"/>
    <col min="9243" max="9489" width="8.85546875" style="12"/>
    <col min="9490" max="9490" width="4.140625" style="12" customWidth="1"/>
    <col min="9491" max="9491" width="42.85546875" style="12" customWidth="1"/>
    <col min="9492" max="9492" width="4.7109375" style="12" customWidth="1"/>
    <col min="9493" max="9493" width="10.85546875" style="12" customWidth="1"/>
    <col min="9494" max="9494" width="10.7109375" style="12" customWidth="1"/>
    <col min="9495" max="9495" width="7.42578125" style="12" customWidth="1"/>
    <col min="9496" max="9496" width="10.85546875" style="12" bestFit="1" customWidth="1"/>
    <col min="9497" max="9497" width="34.28515625" style="12" customWidth="1"/>
    <col min="9498" max="9498" width="10.28515625" style="12" bestFit="1" customWidth="1"/>
    <col min="9499" max="9745" width="8.85546875" style="12"/>
    <col min="9746" max="9746" width="4.140625" style="12" customWidth="1"/>
    <col min="9747" max="9747" width="42.85546875" style="12" customWidth="1"/>
    <col min="9748" max="9748" width="4.7109375" style="12" customWidth="1"/>
    <col min="9749" max="9749" width="10.85546875" style="12" customWidth="1"/>
    <col min="9750" max="9750" width="10.7109375" style="12" customWidth="1"/>
    <col min="9751" max="9751" width="7.42578125" style="12" customWidth="1"/>
    <col min="9752" max="9752" width="10.85546875" style="12" bestFit="1" customWidth="1"/>
    <col min="9753" max="9753" width="34.28515625" style="12" customWidth="1"/>
    <col min="9754" max="9754" width="10.28515625" style="12" bestFit="1" customWidth="1"/>
    <col min="9755" max="10001" width="8.85546875" style="12"/>
    <col min="10002" max="10002" width="4.140625" style="12" customWidth="1"/>
    <col min="10003" max="10003" width="42.85546875" style="12" customWidth="1"/>
    <col min="10004" max="10004" width="4.7109375" style="12" customWidth="1"/>
    <col min="10005" max="10005" width="10.85546875" style="12" customWidth="1"/>
    <col min="10006" max="10006" width="10.7109375" style="12" customWidth="1"/>
    <col min="10007" max="10007" width="7.42578125" style="12" customWidth="1"/>
    <col min="10008" max="10008" width="10.85546875" style="12" bestFit="1" customWidth="1"/>
    <col min="10009" max="10009" width="34.28515625" style="12" customWidth="1"/>
    <col min="10010" max="10010" width="10.28515625" style="12" bestFit="1" customWidth="1"/>
    <col min="10011" max="10257" width="8.85546875" style="12"/>
    <col min="10258" max="10258" width="4.140625" style="12" customWidth="1"/>
    <col min="10259" max="10259" width="42.85546875" style="12" customWidth="1"/>
    <col min="10260" max="10260" width="4.7109375" style="12" customWidth="1"/>
    <col min="10261" max="10261" width="10.85546875" style="12" customWidth="1"/>
    <col min="10262" max="10262" width="10.7109375" style="12" customWidth="1"/>
    <col min="10263" max="10263" width="7.42578125" style="12" customWidth="1"/>
    <col min="10264" max="10264" width="10.85546875" style="12" bestFit="1" customWidth="1"/>
    <col min="10265" max="10265" width="34.28515625" style="12" customWidth="1"/>
    <col min="10266" max="10266" width="10.28515625" style="12" bestFit="1" customWidth="1"/>
    <col min="10267" max="10513" width="8.85546875" style="12"/>
    <col min="10514" max="10514" width="4.140625" style="12" customWidth="1"/>
    <col min="10515" max="10515" width="42.85546875" style="12" customWidth="1"/>
    <col min="10516" max="10516" width="4.7109375" style="12" customWidth="1"/>
    <col min="10517" max="10517" width="10.85546875" style="12" customWidth="1"/>
    <col min="10518" max="10518" width="10.7109375" style="12" customWidth="1"/>
    <col min="10519" max="10519" width="7.42578125" style="12" customWidth="1"/>
    <col min="10520" max="10520" width="10.85546875" style="12" bestFit="1" customWidth="1"/>
    <col min="10521" max="10521" width="34.28515625" style="12" customWidth="1"/>
    <col min="10522" max="10522" width="10.28515625" style="12" bestFit="1" customWidth="1"/>
    <col min="10523" max="10769" width="8.85546875" style="12"/>
    <col min="10770" max="10770" width="4.140625" style="12" customWidth="1"/>
    <col min="10771" max="10771" width="42.85546875" style="12" customWidth="1"/>
    <col min="10772" max="10772" width="4.7109375" style="12" customWidth="1"/>
    <col min="10773" max="10773" width="10.85546875" style="12" customWidth="1"/>
    <col min="10774" max="10774" width="10.7109375" style="12" customWidth="1"/>
    <col min="10775" max="10775" width="7.42578125" style="12" customWidth="1"/>
    <col min="10776" max="10776" width="10.85546875" style="12" bestFit="1" customWidth="1"/>
    <col min="10777" max="10777" width="34.28515625" style="12" customWidth="1"/>
    <col min="10778" max="10778" width="10.28515625" style="12" bestFit="1" customWidth="1"/>
    <col min="10779" max="11025" width="8.85546875" style="12"/>
    <col min="11026" max="11026" width="4.140625" style="12" customWidth="1"/>
    <col min="11027" max="11027" width="42.85546875" style="12" customWidth="1"/>
    <col min="11028" max="11028" width="4.7109375" style="12" customWidth="1"/>
    <col min="11029" max="11029" width="10.85546875" style="12" customWidth="1"/>
    <col min="11030" max="11030" width="10.7109375" style="12" customWidth="1"/>
    <col min="11031" max="11031" width="7.42578125" style="12" customWidth="1"/>
    <col min="11032" max="11032" width="10.85546875" style="12" bestFit="1" customWidth="1"/>
    <col min="11033" max="11033" width="34.28515625" style="12" customWidth="1"/>
    <col min="11034" max="11034" width="10.28515625" style="12" bestFit="1" customWidth="1"/>
    <col min="11035" max="11281" width="8.85546875" style="12"/>
    <col min="11282" max="11282" width="4.140625" style="12" customWidth="1"/>
    <col min="11283" max="11283" width="42.85546875" style="12" customWidth="1"/>
    <col min="11284" max="11284" width="4.7109375" style="12" customWidth="1"/>
    <col min="11285" max="11285" width="10.85546875" style="12" customWidth="1"/>
    <col min="11286" max="11286" width="10.7109375" style="12" customWidth="1"/>
    <col min="11287" max="11287" width="7.42578125" style="12" customWidth="1"/>
    <col min="11288" max="11288" width="10.85546875" style="12" bestFit="1" customWidth="1"/>
    <col min="11289" max="11289" width="34.28515625" style="12" customWidth="1"/>
    <col min="11290" max="11290" width="10.28515625" style="12" bestFit="1" customWidth="1"/>
    <col min="11291" max="11537" width="8.85546875" style="12"/>
    <col min="11538" max="11538" width="4.140625" style="12" customWidth="1"/>
    <col min="11539" max="11539" width="42.85546875" style="12" customWidth="1"/>
    <col min="11540" max="11540" width="4.7109375" style="12" customWidth="1"/>
    <col min="11541" max="11541" width="10.85546875" style="12" customWidth="1"/>
    <col min="11542" max="11542" width="10.7109375" style="12" customWidth="1"/>
    <col min="11543" max="11543" width="7.42578125" style="12" customWidth="1"/>
    <col min="11544" max="11544" width="10.85546875" style="12" bestFit="1" customWidth="1"/>
    <col min="11545" max="11545" width="34.28515625" style="12" customWidth="1"/>
    <col min="11546" max="11546" width="10.28515625" style="12" bestFit="1" customWidth="1"/>
    <col min="11547" max="11793" width="8.85546875" style="12"/>
    <col min="11794" max="11794" width="4.140625" style="12" customWidth="1"/>
    <col min="11795" max="11795" width="42.85546875" style="12" customWidth="1"/>
    <col min="11796" max="11796" width="4.7109375" style="12" customWidth="1"/>
    <col min="11797" max="11797" width="10.85546875" style="12" customWidth="1"/>
    <col min="11798" max="11798" width="10.7109375" style="12" customWidth="1"/>
    <col min="11799" max="11799" width="7.42578125" style="12" customWidth="1"/>
    <col min="11800" max="11800" width="10.85546875" style="12" bestFit="1" customWidth="1"/>
    <col min="11801" max="11801" width="34.28515625" style="12" customWidth="1"/>
    <col min="11802" max="11802" width="10.28515625" style="12" bestFit="1" customWidth="1"/>
    <col min="11803" max="12049" width="8.85546875" style="12"/>
    <col min="12050" max="12050" width="4.140625" style="12" customWidth="1"/>
    <col min="12051" max="12051" width="42.85546875" style="12" customWidth="1"/>
    <col min="12052" max="12052" width="4.7109375" style="12" customWidth="1"/>
    <col min="12053" max="12053" width="10.85546875" style="12" customWidth="1"/>
    <col min="12054" max="12054" width="10.7109375" style="12" customWidth="1"/>
    <col min="12055" max="12055" width="7.42578125" style="12" customWidth="1"/>
    <col min="12056" max="12056" width="10.85546875" style="12" bestFit="1" customWidth="1"/>
    <col min="12057" max="12057" width="34.28515625" style="12" customWidth="1"/>
    <col min="12058" max="12058" width="10.28515625" style="12" bestFit="1" customWidth="1"/>
    <col min="12059" max="12305" width="8.85546875" style="12"/>
    <col min="12306" max="12306" width="4.140625" style="12" customWidth="1"/>
    <col min="12307" max="12307" width="42.85546875" style="12" customWidth="1"/>
    <col min="12308" max="12308" width="4.7109375" style="12" customWidth="1"/>
    <col min="12309" max="12309" width="10.85546875" style="12" customWidth="1"/>
    <col min="12310" max="12310" width="10.7109375" style="12" customWidth="1"/>
    <col min="12311" max="12311" width="7.42578125" style="12" customWidth="1"/>
    <col min="12312" max="12312" width="10.85546875" style="12" bestFit="1" customWidth="1"/>
    <col min="12313" max="12313" width="34.28515625" style="12" customWidth="1"/>
    <col min="12314" max="12314" width="10.28515625" style="12" bestFit="1" customWidth="1"/>
    <col min="12315" max="12561" width="8.85546875" style="12"/>
    <col min="12562" max="12562" width="4.140625" style="12" customWidth="1"/>
    <col min="12563" max="12563" width="42.85546875" style="12" customWidth="1"/>
    <col min="12564" max="12564" width="4.7109375" style="12" customWidth="1"/>
    <col min="12565" max="12565" width="10.85546875" style="12" customWidth="1"/>
    <col min="12566" max="12566" width="10.7109375" style="12" customWidth="1"/>
    <col min="12567" max="12567" width="7.42578125" style="12" customWidth="1"/>
    <col min="12568" max="12568" width="10.85546875" style="12" bestFit="1" customWidth="1"/>
    <col min="12569" max="12569" width="34.28515625" style="12" customWidth="1"/>
    <col min="12570" max="12570" width="10.28515625" style="12" bestFit="1" customWidth="1"/>
    <col min="12571" max="12817" width="8.85546875" style="12"/>
    <col min="12818" max="12818" width="4.140625" style="12" customWidth="1"/>
    <col min="12819" max="12819" width="42.85546875" style="12" customWidth="1"/>
    <col min="12820" max="12820" width="4.7109375" style="12" customWidth="1"/>
    <col min="12821" max="12821" width="10.85546875" style="12" customWidth="1"/>
    <col min="12822" max="12822" width="10.7109375" style="12" customWidth="1"/>
    <col min="12823" max="12823" width="7.42578125" style="12" customWidth="1"/>
    <col min="12824" max="12824" width="10.85546875" style="12" bestFit="1" customWidth="1"/>
    <col min="12825" max="12825" width="34.28515625" style="12" customWidth="1"/>
    <col min="12826" max="12826" width="10.28515625" style="12" bestFit="1" customWidth="1"/>
    <col min="12827" max="13073" width="8.85546875" style="12"/>
    <col min="13074" max="13074" width="4.140625" style="12" customWidth="1"/>
    <col min="13075" max="13075" width="42.85546875" style="12" customWidth="1"/>
    <col min="13076" max="13076" width="4.7109375" style="12" customWidth="1"/>
    <col min="13077" max="13077" width="10.85546875" style="12" customWidth="1"/>
    <col min="13078" max="13078" width="10.7109375" style="12" customWidth="1"/>
    <col min="13079" max="13079" width="7.42578125" style="12" customWidth="1"/>
    <col min="13080" max="13080" width="10.85546875" style="12" bestFit="1" customWidth="1"/>
    <col min="13081" max="13081" width="34.28515625" style="12" customWidth="1"/>
    <col min="13082" max="13082" width="10.28515625" style="12" bestFit="1" customWidth="1"/>
    <col min="13083" max="13329" width="8.85546875" style="12"/>
    <col min="13330" max="13330" width="4.140625" style="12" customWidth="1"/>
    <col min="13331" max="13331" width="42.85546875" style="12" customWidth="1"/>
    <col min="13332" max="13332" width="4.7109375" style="12" customWidth="1"/>
    <col min="13333" max="13333" width="10.85546875" style="12" customWidth="1"/>
    <col min="13334" max="13334" width="10.7109375" style="12" customWidth="1"/>
    <col min="13335" max="13335" width="7.42578125" style="12" customWidth="1"/>
    <col min="13336" max="13336" width="10.85546875" style="12" bestFit="1" customWidth="1"/>
    <col min="13337" max="13337" width="34.28515625" style="12" customWidth="1"/>
    <col min="13338" max="13338" width="10.28515625" style="12" bestFit="1" customWidth="1"/>
    <col min="13339" max="13585" width="8.85546875" style="12"/>
    <col min="13586" max="13586" width="4.140625" style="12" customWidth="1"/>
    <col min="13587" max="13587" width="42.85546875" style="12" customWidth="1"/>
    <col min="13588" max="13588" width="4.7109375" style="12" customWidth="1"/>
    <col min="13589" max="13589" width="10.85546875" style="12" customWidth="1"/>
    <col min="13590" max="13590" width="10.7109375" style="12" customWidth="1"/>
    <col min="13591" max="13591" width="7.42578125" style="12" customWidth="1"/>
    <col min="13592" max="13592" width="10.85546875" style="12" bestFit="1" customWidth="1"/>
    <col min="13593" max="13593" width="34.28515625" style="12" customWidth="1"/>
    <col min="13594" max="13594" width="10.28515625" style="12" bestFit="1" customWidth="1"/>
    <col min="13595" max="13841" width="8.85546875" style="12"/>
    <col min="13842" max="13842" width="4.140625" style="12" customWidth="1"/>
    <col min="13843" max="13843" width="42.85546875" style="12" customWidth="1"/>
    <col min="13844" max="13844" width="4.7109375" style="12" customWidth="1"/>
    <col min="13845" max="13845" width="10.85546875" style="12" customWidth="1"/>
    <col min="13846" max="13846" width="10.7109375" style="12" customWidth="1"/>
    <col min="13847" max="13847" width="7.42578125" style="12" customWidth="1"/>
    <col min="13848" max="13848" width="10.85546875" style="12" bestFit="1" customWidth="1"/>
    <col min="13849" max="13849" width="34.28515625" style="12" customWidth="1"/>
    <col min="13850" max="13850" width="10.28515625" style="12" bestFit="1" customWidth="1"/>
    <col min="13851" max="14097" width="8.85546875" style="12"/>
    <col min="14098" max="14098" width="4.140625" style="12" customWidth="1"/>
    <col min="14099" max="14099" width="42.85546875" style="12" customWidth="1"/>
    <col min="14100" max="14100" width="4.7109375" style="12" customWidth="1"/>
    <col min="14101" max="14101" width="10.85546875" style="12" customWidth="1"/>
    <col min="14102" max="14102" width="10.7109375" style="12" customWidth="1"/>
    <col min="14103" max="14103" width="7.42578125" style="12" customWidth="1"/>
    <col min="14104" max="14104" width="10.85546875" style="12" bestFit="1" customWidth="1"/>
    <col min="14105" max="14105" width="34.28515625" style="12" customWidth="1"/>
    <col min="14106" max="14106" width="10.28515625" style="12" bestFit="1" customWidth="1"/>
    <col min="14107" max="14353" width="8.85546875" style="12"/>
    <col min="14354" max="14354" width="4.140625" style="12" customWidth="1"/>
    <col min="14355" max="14355" width="42.85546875" style="12" customWidth="1"/>
    <col min="14356" max="14356" width="4.7109375" style="12" customWidth="1"/>
    <col min="14357" max="14357" width="10.85546875" style="12" customWidth="1"/>
    <col min="14358" max="14358" width="10.7109375" style="12" customWidth="1"/>
    <col min="14359" max="14359" width="7.42578125" style="12" customWidth="1"/>
    <col min="14360" max="14360" width="10.85546875" style="12" bestFit="1" customWidth="1"/>
    <col min="14361" max="14361" width="34.28515625" style="12" customWidth="1"/>
    <col min="14362" max="14362" width="10.28515625" style="12" bestFit="1" customWidth="1"/>
    <col min="14363" max="14609" width="8.85546875" style="12"/>
    <col min="14610" max="14610" width="4.140625" style="12" customWidth="1"/>
    <col min="14611" max="14611" width="42.85546875" style="12" customWidth="1"/>
    <col min="14612" max="14612" width="4.7109375" style="12" customWidth="1"/>
    <col min="14613" max="14613" width="10.85546875" style="12" customWidth="1"/>
    <col min="14614" max="14614" width="10.7109375" style="12" customWidth="1"/>
    <col min="14615" max="14615" width="7.42578125" style="12" customWidth="1"/>
    <col min="14616" max="14616" width="10.85546875" style="12" bestFit="1" customWidth="1"/>
    <col min="14617" max="14617" width="34.28515625" style="12" customWidth="1"/>
    <col min="14618" max="14618" width="10.28515625" style="12" bestFit="1" customWidth="1"/>
    <col min="14619" max="14865" width="8.85546875" style="12"/>
    <col min="14866" max="14866" width="4.140625" style="12" customWidth="1"/>
    <col min="14867" max="14867" width="42.85546875" style="12" customWidth="1"/>
    <col min="14868" max="14868" width="4.7109375" style="12" customWidth="1"/>
    <col min="14869" max="14869" width="10.85546875" style="12" customWidth="1"/>
    <col min="14870" max="14870" width="10.7109375" style="12" customWidth="1"/>
    <col min="14871" max="14871" width="7.42578125" style="12" customWidth="1"/>
    <col min="14872" max="14872" width="10.85546875" style="12" bestFit="1" customWidth="1"/>
    <col min="14873" max="14873" width="34.28515625" style="12" customWidth="1"/>
    <col min="14874" max="14874" width="10.28515625" style="12" bestFit="1" customWidth="1"/>
    <col min="14875" max="15121" width="8.85546875" style="12"/>
    <col min="15122" max="15122" width="4.140625" style="12" customWidth="1"/>
    <col min="15123" max="15123" width="42.85546875" style="12" customWidth="1"/>
    <col min="15124" max="15124" width="4.7109375" style="12" customWidth="1"/>
    <col min="15125" max="15125" width="10.85546875" style="12" customWidth="1"/>
    <col min="15126" max="15126" width="10.7109375" style="12" customWidth="1"/>
    <col min="15127" max="15127" width="7.42578125" style="12" customWidth="1"/>
    <col min="15128" max="15128" width="10.85546875" style="12" bestFit="1" customWidth="1"/>
    <col min="15129" max="15129" width="34.28515625" style="12" customWidth="1"/>
    <col min="15130" max="15130" width="10.28515625" style="12" bestFit="1" customWidth="1"/>
    <col min="15131" max="15377" width="8.85546875" style="12"/>
    <col min="15378" max="15378" width="4.140625" style="12" customWidth="1"/>
    <col min="15379" max="15379" width="42.85546875" style="12" customWidth="1"/>
    <col min="15380" max="15380" width="4.7109375" style="12" customWidth="1"/>
    <col min="15381" max="15381" width="10.85546875" style="12" customWidth="1"/>
    <col min="15382" max="15382" width="10.7109375" style="12" customWidth="1"/>
    <col min="15383" max="15383" width="7.42578125" style="12" customWidth="1"/>
    <col min="15384" max="15384" width="10.85546875" style="12" bestFit="1" customWidth="1"/>
    <col min="15385" max="15385" width="34.28515625" style="12" customWidth="1"/>
    <col min="15386" max="15386" width="10.28515625" style="12" bestFit="1" customWidth="1"/>
    <col min="15387" max="15633" width="8.85546875" style="12"/>
    <col min="15634" max="15634" width="4.140625" style="12" customWidth="1"/>
    <col min="15635" max="15635" width="42.85546875" style="12" customWidth="1"/>
    <col min="15636" max="15636" width="4.7109375" style="12" customWidth="1"/>
    <col min="15637" max="15637" width="10.85546875" style="12" customWidth="1"/>
    <col min="15638" max="15638" width="10.7109375" style="12" customWidth="1"/>
    <col min="15639" max="15639" width="7.42578125" style="12" customWidth="1"/>
    <col min="15640" max="15640" width="10.85546875" style="12" bestFit="1" customWidth="1"/>
    <col min="15641" max="15641" width="34.28515625" style="12" customWidth="1"/>
    <col min="15642" max="15642" width="10.28515625" style="12" bestFit="1" customWidth="1"/>
    <col min="15643" max="15889" width="8.85546875" style="12"/>
    <col min="15890" max="15890" width="4.140625" style="12" customWidth="1"/>
    <col min="15891" max="15891" width="42.85546875" style="12" customWidth="1"/>
    <col min="15892" max="15892" width="4.7109375" style="12" customWidth="1"/>
    <col min="15893" max="15893" width="10.85546875" style="12" customWidth="1"/>
    <col min="15894" max="15894" width="10.7109375" style="12" customWidth="1"/>
    <col min="15895" max="15895" width="7.42578125" style="12" customWidth="1"/>
    <col min="15896" max="15896" width="10.85546875" style="12" bestFit="1" customWidth="1"/>
    <col min="15897" max="15897" width="34.28515625" style="12" customWidth="1"/>
    <col min="15898" max="15898" width="10.28515625" style="12" bestFit="1" customWidth="1"/>
    <col min="15899" max="16145" width="8.85546875" style="12"/>
    <col min="16146" max="16146" width="4.140625" style="12" customWidth="1"/>
    <col min="16147" max="16147" width="42.85546875" style="12" customWidth="1"/>
    <col min="16148" max="16148" width="4.7109375" style="12" customWidth="1"/>
    <col min="16149" max="16149" width="10.85546875" style="12" customWidth="1"/>
    <col min="16150" max="16150" width="10.7109375" style="12" customWidth="1"/>
    <col min="16151" max="16151" width="7.42578125" style="12" customWidth="1"/>
    <col min="16152" max="16152" width="10.85546875" style="12" bestFit="1" customWidth="1"/>
    <col min="16153" max="16153" width="34.28515625" style="12" customWidth="1"/>
    <col min="16154" max="16154" width="10.28515625" style="12" bestFit="1" customWidth="1"/>
    <col min="16155" max="16384" width="8.85546875" style="12"/>
  </cols>
  <sheetData>
    <row r="2" spans="1:28" ht="11.25" customHeight="1" x14ac:dyDescent="0.25">
      <c r="B2"/>
    </row>
    <row r="5" spans="1:28" ht="47.45" customHeight="1" x14ac:dyDescent="0.2"/>
    <row r="6" spans="1:28" ht="12.75" x14ac:dyDescent="0.2">
      <c r="B6" s="34" t="s">
        <v>103</v>
      </c>
      <c r="C6" s="33"/>
    </row>
    <row r="7" spans="1:28" ht="11.25" customHeight="1" thickBot="1" x14ac:dyDescent="0.3">
      <c r="B7" s="45" t="s">
        <v>104</v>
      </c>
      <c r="C7" s="33"/>
    </row>
    <row r="8" spans="1:28" s="74" customFormat="1" ht="47.25" customHeight="1" x14ac:dyDescent="0.25">
      <c r="A8" s="67"/>
      <c r="B8" s="68" t="s">
        <v>0</v>
      </c>
      <c r="C8" s="68" t="s">
        <v>1</v>
      </c>
      <c r="D8" s="69" t="s">
        <v>2</v>
      </c>
      <c r="E8" s="69" t="s">
        <v>106</v>
      </c>
      <c r="F8" s="70" t="s">
        <v>4</v>
      </c>
      <c r="G8" s="70" t="s">
        <v>105</v>
      </c>
      <c r="H8" s="69" t="s">
        <v>3</v>
      </c>
      <c r="I8" s="71">
        <v>45931</v>
      </c>
      <c r="J8" s="71">
        <v>45962</v>
      </c>
      <c r="K8" s="71">
        <v>46023</v>
      </c>
      <c r="L8" s="71">
        <v>46054</v>
      </c>
      <c r="M8" s="71">
        <v>46082</v>
      </c>
      <c r="N8" s="71">
        <v>46113</v>
      </c>
      <c r="O8" s="71">
        <v>46143</v>
      </c>
      <c r="P8" s="71">
        <v>46174</v>
      </c>
      <c r="Q8" s="71">
        <v>46204</v>
      </c>
      <c r="R8" s="71">
        <v>46235</v>
      </c>
      <c r="S8" s="71">
        <v>46266</v>
      </c>
      <c r="T8" s="71">
        <v>46296</v>
      </c>
      <c r="U8" s="71">
        <v>46327</v>
      </c>
      <c r="V8" s="72">
        <v>46357</v>
      </c>
      <c r="W8" s="73">
        <v>46388</v>
      </c>
      <c r="X8" s="71">
        <v>46419</v>
      </c>
      <c r="Y8" s="71">
        <v>46447</v>
      </c>
      <c r="Z8" s="71">
        <v>46478</v>
      </c>
    </row>
    <row r="9" spans="1:28" ht="12.75" x14ac:dyDescent="0.2">
      <c r="A9" s="40" t="s">
        <v>5</v>
      </c>
      <c r="B9" s="2" t="s">
        <v>6</v>
      </c>
      <c r="C9" s="9" t="s">
        <v>13</v>
      </c>
      <c r="D9" s="10">
        <v>72</v>
      </c>
      <c r="E9" s="6"/>
      <c r="F9" s="65">
        <v>1.65</v>
      </c>
      <c r="G9" s="65">
        <f t="shared" ref="G9:G71" si="0">IFERROR((D9*E9)+(D9*F9),0)</f>
        <v>118.8</v>
      </c>
      <c r="H9" s="4" t="s">
        <v>8</v>
      </c>
      <c r="I9" s="5">
        <v>432</v>
      </c>
      <c r="J9" s="11"/>
      <c r="K9" s="11"/>
      <c r="L9" s="11"/>
      <c r="M9" s="11">
        <v>720</v>
      </c>
      <c r="N9" s="11"/>
      <c r="O9" s="11"/>
      <c r="P9" s="11"/>
      <c r="Q9" s="11"/>
      <c r="R9" s="11"/>
      <c r="S9" s="11"/>
      <c r="T9" s="11"/>
      <c r="U9" s="11"/>
      <c r="V9" s="51"/>
      <c r="W9" s="49">
        <f t="shared" ref="W9:W40" si="1">SUM(I9:V9)</f>
        <v>1152</v>
      </c>
      <c r="X9" s="41" t="s">
        <v>14</v>
      </c>
      <c r="Y9" s="35" t="s">
        <v>6</v>
      </c>
      <c r="Z9" s="7">
        <f>+W9*F9</f>
        <v>1900.8</v>
      </c>
      <c r="AB9" s="83">
        <f t="shared" ref="AB9:AB40" si="2">SUM(K9:V9)</f>
        <v>720</v>
      </c>
    </row>
    <row r="10" spans="1:28" ht="12.75" x14ac:dyDescent="0.2">
      <c r="A10" s="40" t="s">
        <v>5</v>
      </c>
      <c r="B10" s="10" t="s">
        <v>6</v>
      </c>
      <c r="C10" s="9" t="s">
        <v>107</v>
      </c>
      <c r="D10" s="10">
        <v>72</v>
      </c>
      <c r="E10" s="6">
        <v>0.25</v>
      </c>
      <c r="F10" s="75">
        <v>1.83</v>
      </c>
      <c r="G10" s="65">
        <f t="shared" si="0"/>
        <v>149.76</v>
      </c>
      <c r="H10" s="10" t="s">
        <v>101</v>
      </c>
      <c r="I10" s="11"/>
      <c r="J10" s="11"/>
      <c r="K10" s="82"/>
      <c r="L10" s="82">
        <f>'[1]MGN Liner Weekly Avail - 16 wks'!C6</f>
        <v>0</v>
      </c>
      <c r="M10" s="82">
        <f>'[1]MGN Liner Weekly Avail - 16 wks'!D6+'[1]MGN Liner Weekly Avail - 16 wks'!E6</f>
        <v>0</v>
      </c>
      <c r="N10" s="82">
        <f>'[1]MGN Liner Weekly Avail - 16 wks'!F6+'[1]MGN Liner Weekly Avail - 16 wks'!G6+'[1]MGN Liner Weekly Avail - 16 wks'!H6</f>
        <v>0</v>
      </c>
      <c r="O10" s="82">
        <f>'[1]MGN Liner Weekly Avail - 16 wks'!I6+'[1]MGN Liner Weekly Avail - 16 wks'!J6+'[1]MGN Liner Weekly Avail - 16 wks'!K6</f>
        <v>0</v>
      </c>
      <c r="P10" s="82" t="s">
        <v>102</v>
      </c>
      <c r="Q10" s="82">
        <f>'[1]MGN Liner Weekly Avail - 16 wks'!N6+'[1]MGN Liner Weekly Avail - 16 wks'!O6+'[1]MGN Liner Weekly Avail - 16 wks'!P6</f>
        <v>1500</v>
      </c>
      <c r="R10" s="82">
        <f>'[1]MGN Liner Weekly Avail - 16 wks'!Q6+'[1]MGN Liner Weekly Avail - 16 wks'!R6</f>
        <v>0</v>
      </c>
      <c r="S10" s="82">
        <f>'[1]MGN Liner Weekly Avail - 16 wks'!S6+'[1]MGN Liner Weekly Avail - 16 wks'!T6</f>
        <v>0</v>
      </c>
      <c r="T10" s="82">
        <f>'[1]MGN Liner Weekly Avail - 16 wks'!U6+'[1]MGN Liner Weekly Avail - 16 wks'!V6</f>
        <v>0</v>
      </c>
      <c r="U10" s="82">
        <f>'[1]MGN Liner Weekly Avail - 16 wks'!W6+'[1]MGN Liner Weekly Avail - 16 wks'!X6</f>
        <v>0</v>
      </c>
      <c r="V10" s="84">
        <f>'[1]MGN Liner Weekly Avail - 16 wks'!Y6+'[1]MGN Liner Weekly Avail - 16 wks'!Z6+'[1]MGN Liner Weekly Avail - 16 wks'!AA6</f>
        <v>0</v>
      </c>
      <c r="W10" s="49">
        <f t="shared" si="1"/>
        <v>1500</v>
      </c>
      <c r="X10" s="43"/>
      <c r="Y10" s="36" t="s">
        <v>6</v>
      </c>
      <c r="Z10" s="26">
        <f>+F10*W10</f>
        <v>2745</v>
      </c>
      <c r="AB10" s="83">
        <f t="shared" si="2"/>
        <v>1500</v>
      </c>
    </row>
    <row r="11" spans="1:28" ht="12.75" x14ac:dyDescent="0.2">
      <c r="A11" s="40" t="s">
        <v>5</v>
      </c>
      <c r="B11" s="10" t="s">
        <v>6</v>
      </c>
      <c r="C11" s="19" t="s">
        <v>109</v>
      </c>
      <c r="D11" s="1">
        <v>72</v>
      </c>
      <c r="E11" s="25">
        <v>0.1</v>
      </c>
      <c r="F11" s="65">
        <v>1.83</v>
      </c>
      <c r="G11" s="65">
        <f t="shared" si="0"/>
        <v>138.95999999999998</v>
      </c>
      <c r="H11" s="10" t="s">
        <v>101</v>
      </c>
      <c r="I11" s="27"/>
      <c r="J11" s="27"/>
      <c r="K11" s="29"/>
      <c r="L11" s="82">
        <f>'[1]MGN Liner Weekly Avail - 16 wks'!C7</f>
        <v>0</v>
      </c>
      <c r="M11" s="82">
        <f>'[1]MGN Liner Weekly Avail - 16 wks'!D7+'[1]MGN Liner Weekly Avail - 16 wks'!E7</f>
        <v>0</v>
      </c>
      <c r="N11" s="82">
        <f>'[1]MGN Liner Weekly Avail - 16 wks'!F7+'[1]MGN Liner Weekly Avail - 16 wks'!G7+'[1]MGN Liner Weekly Avail - 16 wks'!H7</f>
        <v>0</v>
      </c>
      <c r="O11" s="82">
        <f>'[1]MGN Liner Weekly Avail - 16 wks'!I7+'[1]MGN Liner Weekly Avail - 16 wks'!J7+'[1]MGN Liner Weekly Avail - 16 wks'!K7</f>
        <v>0</v>
      </c>
      <c r="P11" s="82" t="s">
        <v>102</v>
      </c>
      <c r="Q11" s="82">
        <f>'[1]MGN Liner Weekly Avail - 16 wks'!N7+'[1]MGN Liner Weekly Avail - 16 wks'!O7+'[1]MGN Liner Weekly Avail - 16 wks'!P7</f>
        <v>0</v>
      </c>
      <c r="R11" s="82">
        <f>'[1]MGN Liner Weekly Avail - 16 wks'!Q7+'[1]MGN Liner Weekly Avail - 16 wks'!R7</f>
        <v>0</v>
      </c>
      <c r="S11" s="82">
        <f>'[1]MGN Liner Weekly Avail - 16 wks'!S7+'[1]MGN Liner Weekly Avail - 16 wks'!T7</f>
        <v>0</v>
      </c>
      <c r="T11" s="82">
        <f>'[1]MGN Liner Weekly Avail - 16 wks'!U7+'[1]MGN Liner Weekly Avail - 16 wks'!V7</f>
        <v>0</v>
      </c>
      <c r="U11" s="82">
        <f>'[1]MGN Liner Weekly Avail - 16 wks'!W7+'[1]MGN Liner Weekly Avail - 16 wks'!X7</f>
        <v>1000</v>
      </c>
      <c r="V11" s="84">
        <f>'[1]MGN Liner Weekly Avail - 16 wks'!Y7+'[1]MGN Liner Weekly Avail - 16 wks'!Z7+'[1]MGN Liner Weekly Avail - 16 wks'!AA7</f>
        <v>0</v>
      </c>
      <c r="W11" s="49">
        <f t="shared" si="1"/>
        <v>1000</v>
      </c>
      <c r="X11" s="42"/>
      <c r="Y11" s="36" t="s">
        <v>6</v>
      </c>
      <c r="Z11" s="26">
        <f>+F11*W11</f>
        <v>1830</v>
      </c>
      <c r="AB11" s="83">
        <f t="shared" si="2"/>
        <v>1000</v>
      </c>
    </row>
    <row r="12" spans="1:28" ht="12.75" x14ac:dyDescent="0.2">
      <c r="A12" s="40" t="s">
        <v>5</v>
      </c>
      <c r="B12" s="2" t="s">
        <v>6</v>
      </c>
      <c r="C12" s="3" t="s">
        <v>7</v>
      </c>
      <c r="D12" s="4">
        <v>72</v>
      </c>
      <c r="E12" s="6"/>
      <c r="F12" s="65">
        <v>1.65</v>
      </c>
      <c r="G12" s="65">
        <f t="shared" si="0"/>
        <v>118.8</v>
      </c>
      <c r="H12" s="4" t="s">
        <v>8</v>
      </c>
      <c r="I12" s="5"/>
      <c r="J12" s="5"/>
      <c r="K12" s="5"/>
      <c r="L12" s="5"/>
      <c r="M12" s="5"/>
      <c r="N12" s="5"/>
      <c r="O12" s="5"/>
      <c r="P12" s="5">
        <v>5040</v>
      </c>
      <c r="Q12" s="5"/>
      <c r="R12" s="5"/>
      <c r="S12" s="5"/>
      <c r="T12" s="5"/>
      <c r="U12" s="5">
        <v>10000</v>
      </c>
      <c r="V12" s="52"/>
      <c r="W12" s="49">
        <f t="shared" si="1"/>
        <v>15040</v>
      </c>
      <c r="X12" s="41" t="s">
        <v>9</v>
      </c>
      <c r="Y12" s="35" t="s">
        <v>6</v>
      </c>
      <c r="Z12" s="7">
        <f>+W12*F12</f>
        <v>24816</v>
      </c>
      <c r="AB12" s="83">
        <f t="shared" si="2"/>
        <v>15040</v>
      </c>
    </row>
    <row r="13" spans="1:28" ht="12.75" x14ac:dyDescent="0.2">
      <c r="A13" s="40" t="s">
        <v>5</v>
      </c>
      <c r="B13" s="2" t="s">
        <v>6</v>
      </c>
      <c r="C13" s="3" t="s">
        <v>10</v>
      </c>
      <c r="D13" s="4">
        <v>72</v>
      </c>
      <c r="E13" s="6"/>
      <c r="F13" s="65">
        <v>1.65</v>
      </c>
      <c r="G13" s="65">
        <f t="shared" si="0"/>
        <v>118.8</v>
      </c>
      <c r="H13" s="4" t="s">
        <v>8</v>
      </c>
      <c r="I13" s="5"/>
      <c r="J13" s="5"/>
      <c r="K13" s="5"/>
      <c r="L13" s="5"/>
      <c r="M13" s="5"/>
      <c r="N13" s="5"/>
      <c r="O13" s="5"/>
      <c r="P13" s="5"/>
      <c r="Q13" s="5"/>
      <c r="R13" s="5"/>
      <c r="S13" s="5"/>
      <c r="T13" s="5"/>
      <c r="U13" s="5"/>
      <c r="V13" s="52"/>
      <c r="W13" s="49">
        <f t="shared" si="1"/>
        <v>0</v>
      </c>
      <c r="X13" s="41" t="s">
        <v>9</v>
      </c>
      <c r="Y13" s="35" t="s">
        <v>6</v>
      </c>
      <c r="Z13" s="7">
        <f>+W13*F13</f>
        <v>0</v>
      </c>
      <c r="AB13" s="83">
        <f t="shared" si="2"/>
        <v>0</v>
      </c>
    </row>
    <row r="14" spans="1:28" s="17" customFormat="1" ht="12.75" x14ac:dyDescent="0.2">
      <c r="A14" s="40" t="s">
        <v>5</v>
      </c>
      <c r="B14" s="2" t="s">
        <v>6</v>
      </c>
      <c r="C14" s="3" t="s">
        <v>11</v>
      </c>
      <c r="D14" s="4">
        <v>72</v>
      </c>
      <c r="E14" s="6"/>
      <c r="F14" s="65">
        <v>1.65</v>
      </c>
      <c r="G14" s="65">
        <f t="shared" si="0"/>
        <v>118.8</v>
      </c>
      <c r="H14" s="4" t="s">
        <v>8</v>
      </c>
      <c r="I14" s="5">
        <v>720</v>
      </c>
      <c r="J14" s="5"/>
      <c r="K14" s="5"/>
      <c r="L14" s="5"/>
      <c r="M14" s="5"/>
      <c r="N14" s="5">
        <v>3024</v>
      </c>
      <c r="O14" s="5"/>
      <c r="P14" s="5"/>
      <c r="Q14" s="5"/>
      <c r="R14" s="5"/>
      <c r="S14" s="5"/>
      <c r="T14" s="5"/>
      <c r="U14" s="5"/>
      <c r="V14" s="52"/>
      <c r="W14" s="49">
        <f t="shared" si="1"/>
        <v>3744</v>
      </c>
      <c r="X14" s="41" t="s">
        <v>9</v>
      </c>
      <c r="Y14" s="35" t="s">
        <v>6</v>
      </c>
      <c r="Z14" s="7">
        <f>+W14*F14</f>
        <v>6177.5999999999995</v>
      </c>
      <c r="AB14" s="83">
        <f t="shared" si="2"/>
        <v>3024</v>
      </c>
    </row>
    <row r="15" spans="1:28" ht="12.75" x14ac:dyDescent="0.2">
      <c r="A15" s="40" t="s">
        <v>5</v>
      </c>
      <c r="B15" s="2" t="s">
        <v>6</v>
      </c>
      <c r="C15" s="3" t="s">
        <v>12</v>
      </c>
      <c r="D15" s="4">
        <v>72</v>
      </c>
      <c r="E15" s="6"/>
      <c r="F15" s="65">
        <v>1.65</v>
      </c>
      <c r="G15" s="65">
        <f t="shared" si="0"/>
        <v>118.8</v>
      </c>
      <c r="H15" s="4" t="s">
        <v>8</v>
      </c>
      <c r="I15" s="5"/>
      <c r="J15" s="5">
        <v>1008</v>
      </c>
      <c r="K15" s="5"/>
      <c r="L15" s="5"/>
      <c r="M15" s="5"/>
      <c r="N15" s="5">
        <v>3024</v>
      </c>
      <c r="O15" s="5"/>
      <c r="P15" s="5"/>
      <c r="Q15" s="5"/>
      <c r="R15" s="5"/>
      <c r="S15" s="5"/>
      <c r="T15" s="5"/>
      <c r="U15" s="5"/>
      <c r="V15" s="52"/>
      <c r="W15" s="49">
        <f t="shared" si="1"/>
        <v>4032</v>
      </c>
      <c r="X15" s="41" t="s">
        <v>9</v>
      </c>
      <c r="Y15" s="35" t="s">
        <v>6</v>
      </c>
      <c r="Z15" s="7">
        <f>+W15*F15</f>
        <v>6652.7999999999993</v>
      </c>
      <c r="AB15" s="83">
        <f t="shared" si="2"/>
        <v>3024</v>
      </c>
    </row>
    <row r="16" spans="1:28" ht="12.75" x14ac:dyDescent="0.2">
      <c r="A16" s="40" t="s">
        <v>5</v>
      </c>
      <c r="B16" s="10" t="s">
        <v>6</v>
      </c>
      <c r="C16" s="19" t="s">
        <v>218</v>
      </c>
      <c r="D16" s="1">
        <v>72</v>
      </c>
      <c r="E16" s="25">
        <v>0.3</v>
      </c>
      <c r="F16" s="65">
        <v>1.83</v>
      </c>
      <c r="G16" s="65">
        <f t="shared" si="0"/>
        <v>153.35999999999999</v>
      </c>
      <c r="H16" s="10" t="s">
        <v>101</v>
      </c>
      <c r="I16" s="27"/>
      <c r="J16" s="27"/>
      <c r="K16" s="29"/>
      <c r="L16" s="82">
        <f>'[1]MGN Liner Weekly Avail - 16 wks'!C8</f>
        <v>0</v>
      </c>
      <c r="M16" s="82">
        <f>'[1]MGN Liner Weekly Avail - 16 wks'!D8+'[1]MGN Liner Weekly Avail - 16 wks'!E8</f>
        <v>0</v>
      </c>
      <c r="N16" s="82">
        <f>'[1]MGN Liner Weekly Avail - 16 wks'!F8+'[1]MGN Liner Weekly Avail - 16 wks'!G8+'[1]MGN Liner Weekly Avail - 16 wks'!H8</f>
        <v>0</v>
      </c>
      <c r="O16" s="82">
        <f>'[1]MGN Liner Weekly Avail - 16 wks'!I8+'[1]MGN Liner Weekly Avail - 16 wks'!J8+'[1]MGN Liner Weekly Avail - 16 wks'!K8</f>
        <v>0</v>
      </c>
      <c r="P16" s="82">
        <f>'[1]MGN Liner Weekly Avail - 16 wks'!L8+'[1]MGN Liner Weekly Avail - 16 wks'!M8</f>
        <v>0</v>
      </c>
      <c r="Q16" s="82"/>
      <c r="R16" s="82">
        <f>'[1]MGN Liner Weekly Avail - 16 wks'!Q8+'[1]MGN Liner Weekly Avail - 16 wks'!R8</f>
        <v>0</v>
      </c>
      <c r="S16" s="82">
        <f>'[1]MGN Liner Weekly Avail - 16 wks'!S8+'[1]MGN Liner Weekly Avail - 16 wks'!T8</f>
        <v>0</v>
      </c>
      <c r="T16" s="82">
        <f>'[1]MGN Liner Weekly Avail - 16 wks'!U8+'[1]MGN Liner Weekly Avail - 16 wks'!V8</f>
        <v>0</v>
      </c>
      <c r="U16" s="82">
        <f>'[1]MGN Liner Weekly Avail - 16 wks'!W8+'[1]MGN Liner Weekly Avail - 16 wks'!X8</f>
        <v>15000</v>
      </c>
      <c r="V16" s="84">
        <f>'[1]MGN Liner Weekly Avail - 16 wks'!Y8+'[1]MGN Liner Weekly Avail - 16 wks'!Z8+'[1]MGN Liner Weekly Avail - 16 wks'!AA8</f>
        <v>0</v>
      </c>
      <c r="W16" s="49">
        <f t="shared" si="1"/>
        <v>15000</v>
      </c>
      <c r="X16" s="42"/>
      <c r="Y16" s="36" t="s">
        <v>6</v>
      </c>
      <c r="Z16" s="26">
        <f>+F16*W16</f>
        <v>27450</v>
      </c>
      <c r="AB16" s="83">
        <f t="shared" si="2"/>
        <v>15000</v>
      </c>
    </row>
    <row r="17" spans="1:28" ht="12.75" x14ac:dyDescent="0.2">
      <c r="A17" s="40" t="s">
        <v>5</v>
      </c>
      <c r="B17" s="10" t="s">
        <v>6</v>
      </c>
      <c r="C17" s="19" t="s">
        <v>110</v>
      </c>
      <c r="D17" s="1">
        <v>72</v>
      </c>
      <c r="E17" s="25">
        <v>0.25</v>
      </c>
      <c r="F17" s="65">
        <v>1.83</v>
      </c>
      <c r="G17" s="65">
        <f t="shared" si="0"/>
        <v>149.76</v>
      </c>
      <c r="H17" s="10" t="s">
        <v>101</v>
      </c>
      <c r="I17" s="27"/>
      <c r="J17" s="27"/>
      <c r="K17" s="29"/>
      <c r="L17" s="82">
        <f>'[1]MGN Liner Weekly Avail - 16 wks'!C9</f>
        <v>0</v>
      </c>
      <c r="M17" s="82">
        <f>'[1]MGN Liner Weekly Avail - 16 wks'!D9+'[1]MGN Liner Weekly Avail - 16 wks'!E9</f>
        <v>0</v>
      </c>
      <c r="N17" s="82">
        <f>'[1]MGN Liner Weekly Avail - 16 wks'!F9+'[1]MGN Liner Weekly Avail - 16 wks'!G9+'[1]MGN Liner Weekly Avail - 16 wks'!H9</f>
        <v>0</v>
      </c>
      <c r="O17" s="82">
        <f>'[1]MGN Liner Weekly Avail - 16 wks'!I9+'[1]MGN Liner Weekly Avail - 16 wks'!J9+'[1]MGN Liner Weekly Avail - 16 wks'!K9</f>
        <v>0</v>
      </c>
      <c r="P17" s="82">
        <f>'[1]MGN Liner Weekly Avail - 16 wks'!L9+'[1]MGN Liner Weekly Avail - 16 wks'!M9</f>
        <v>0</v>
      </c>
      <c r="Q17" s="82">
        <f>'[1]MGN Liner Weekly Avail - 16 wks'!N9+'[1]MGN Liner Weekly Avail - 16 wks'!O9+'[1]MGN Liner Weekly Avail - 16 wks'!P9</f>
        <v>500</v>
      </c>
      <c r="R17" s="82">
        <f>'[1]MGN Liner Weekly Avail - 16 wks'!Q9+'[1]MGN Liner Weekly Avail - 16 wks'!R9</f>
        <v>0</v>
      </c>
      <c r="S17" s="82">
        <f>'[1]MGN Liner Weekly Avail - 16 wks'!S9+'[1]MGN Liner Weekly Avail - 16 wks'!T9</f>
        <v>0</v>
      </c>
      <c r="T17" s="82">
        <f>'[1]MGN Liner Weekly Avail - 16 wks'!U9+'[1]MGN Liner Weekly Avail - 16 wks'!V9</f>
        <v>0</v>
      </c>
      <c r="U17" s="82">
        <f>'[1]MGN Liner Weekly Avail - 16 wks'!W9+'[1]MGN Liner Weekly Avail - 16 wks'!X9</f>
        <v>0</v>
      </c>
      <c r="V17" s="84">
        <f>'[1]MGN Liner Weekly Avail - 16 wks'!Y9+'[1]MGN Liner Weekly Avail - 16 wks'!Z9+'[1]MGN Liner Weekly Avail - 16 wks'!AA9</f>
        <v>0</v>
      </c>
      <c r="W17" s="49">
        <f t="shared" si="1"/>
        <v>500</v>
      </c>
      <c r="X17" s="42"/>
      <c r="Y17" s="36" t="s">
        <v>6</v>
      </c>
      <c r="Z17" s="26">
        <f>+F17*W17</f>
        <v>915</v>
      </c>
      <c r="AB17" s="83">
        <f t="shared" si="2"/>
        <v>500</v>
      </c>
    </row>
    <row r="18" spans="1:28" ht="12.75" x14ac:dyDescent="0.2">
      <c r="A18" s="40" t="s">
        <v>5</v>
      </c>
      <c r="B18" s="10" t="s">
        <v>6</v>
      </c>
      <c r="C18" s="19" t="s">
        <v>111</v>
      </c>
      <c r="D18" s="1">
        <v>72</v>
      </c>
      <c r="E18" s="25">
        <v>0.25</v>
      </c>
      <c r="F18" s="65">
        <v>1.83</v>
      </c>
      <c r="G18" s="65">
        <f t="shared" si="0"/>
        <v>149.76</v>
      </c>
      <c r="H18" s="10" t="s">
        <v>101</v>
      </c>
      <c r="I18" s="27"/>
      <c r="J18" s="27"/>
      <c r="K18" s="29"/>
      <c r="L18" s="82">
        <f>'[1]MGN Liner Weekly Avail - 16 wks'!C10</f>
        <v>0</v>
      </c>
      <c r="M18" s="82">
        <f>'[1]MGN Liner Weekly Avail - 16 wks'!D10+'[1]MGN Liner Weekly Avail - 16 wks'!E10</f>
        <v>0</v>
      </c>
      <c r="N18" s="82">
        <f>'[1]MGN Liner Weekly Avail - 16 wks'!F10+'[1]MGN Liner Weekly Avail - 16 wks'!G10+'[1]MGN Liner Weekly Avail - 16 wks'!H10</f>
        <v>0</v>
      </c>
      <c r="O18" s="82">
        <f>'[1]MGN Liner Weekly Avail - 16 wks'!I10+'[1]MGN Liner Weekly Avail - 16 wks'!J10+'[1]MGN Liner Weekly Avail - 16 wks'!K10</f>
        <v>0</v>
      </c>
      <c r="P18" s="82">
        <f>'[1]MGN Liner Weekly Avail - 16 wks'!L10+'[1]MGN Liner Weekly Avail - 16 wks'!M10</f>
        <v>0</v>
      </c>
      <c r="Q18" s="82">
        <f>'[1]MGN Liner Weekly Avail - 16 wks'!N10+'[1]MGN Liner Weekly Avail - 16 wks'!O10+'[1]MGN Liner Weekly Avail - 16 wks'!P10</f>
        <v>0</v>
      </c>
      <c r="R18" s="82">
        <f>'[1]MGN Liner Weekly Avail - 16 wks'!Q10+'[1]MGN Liner Weekly Avail - 16 wks'!R10</f>
        <v>0</v>
      </c>
      <c r="S18" s="82">
        <f>'[1]MGN Liner Weekly Avail - 16 wks'!S10+'[1]MGN Liner Weekly Avail - 16 wks'!T10</f>
        <v>0</v>
      </c>
      <c r="T18" s="82">
        <f>'[1]MGN Liner Weekly Avail - 16 wks'!U10+'[1]MGN Liner Weekly Avail - 16 wks'!V10</f>
        <v>0</v>
      </c>
      <c r="U18" s="82">
        <f>'[1]MGN Liner Weekly Avail - 16 wks'!W10+'[1]MGN Liner Weekly Avail - 16 wks'!X10</f>
        <v>7000</v>
      </c>
      <c r="V18" s="84">
        <f>'[1]MGN Liner Weekly Avail - 16 wks'!Y10+'[1]MGN Liner Weekly Avail - 16 wks'!Z10+'[1]MGN Liner Weekly Avail - 16 wks'!AA10</f>
        <v>0</v>
      </c>
      <c r="W18" s="49">
        <f t="shared" si="1"/>
        <v>7000</v>
      </c>
      <c r="X18" s="42"/>
      <c r="Y18" s="36" t="s">
        <v>6</v>
      </c>
      <c r="Z18" s="26">
        <f>+F18*W18</f>
        <v>12810</v>
      </c>
      <c r="AB18" s="83">
        <f t="shared" si="2"/>
        <v>7000</v>
      </c>
    </row>
    <row r="19" spans="1:28" ht="12.75" x14ac:dyDescent="0.2">
      <c r="A19" s="40" t="s">
        <v>5</v>
      </c>
      <c r="B19" s="2" t="s">
        <v>6</v>
      </c>
      <c r="C19" s="9" t="s">
        <v>16</v>
      </c>
      <c r="D19" s="10">
        <v>72</v>
      </c>
      <c r="E19" s="6"/>
      <c r="F19" s="65">
        <v>0.5</v>
      </c>
      <c r="G19" s="65">
        <f t="shared" si="0"/>
        <v>36</v>
      </c>
      <c r="H19" s="4" t="s">
        <v>8</v>
      </c>
      <c r="I19" s="5"/>
      <c r="J19" s="11">
        <v>2016</v>
      </c>
      <c r="K19" s="11"/>
      <c r="L19" s="11"/>
      <c r="M19" s="11"/>
      <c r="N19" s="11">
        <v>1728</v>
      </c>
      <c r="O19" s="11"/>
      <c r="P19" s="11"/>
      <c r="Q19" s="11"/>
      <c r="R19" s="11"/>
      <c r="S19" s="11"/>
      <c r="T19" s="11"/>
      <c r="U19" s="11"/>
      <c r="V19" s="51"/>
      <c r="W19" s="49">
        <f t="shared" si="1"/>
        <v>3744</v>
      </c>
      <c r="X19" s="41" t="s">
        <v>17</v>
      </c>
      <c r="Y19" s="35" t="s">
        <v>6</v>
      </c>
      <c r="Z19" s="7">
        <f>+W19*F19</f>
        <v>1872</v>
      </c>
      <c r="AB19" s="83">
        <f t="shared" si="2"/>
        <v>1728</v>
      </c>
    </row>
    <row r="20" spans="1:28" ht="12.75" x14ac:dyDescent="0.2">
      <c r="A20" s="40" t="s">
        <v>5</v>
      </c>
      <c r="B20" s="2" t="s">
        <v>6</v>
      </c>
      <c r="C20" s="13" t="s">
        <v>18</v>
      </c>
      <c r="D20" s="10">
        <v>72</v>
      </c>
      <c r="E20" s="25">
        <v>0.25</v>
      </c>
      <c r="F20" s="65">
        <v>1.65</v>
      </c>
      <c r="G20" s="65">
        <f t="shared" si="0"/>
        <v>136.80000000000001</v>
      </c>
      <c r="H20" s="4" t="s">
        <v>8</v>
      </c>
      <c r="I20" s="5"/>
      <c r="J20" s="11"/>
      <c r="K20" s="11"/>
      <c r="L20" s="11"/>
      <c r="M20" s="11"/>
      <c r="N20" s="11"/>
      <c r="O20" s="11"/>
      <c r="P20" s="11"/>
      <c r="Q20" s="11"/>
      <c r="R20" s="11"/>
      <c r="S20" s="11"/>
      <c r="T20" s="11"/>
      <c r="U20" s="11"/>
      <c r="V20" s="51"/>
      <c r="W20" s="49">
        <f t="shared" si="1"/>
        <v>0</v>
      </c>
      <c r="X20" s="41" t="s">
        <v>19</v>
      </c>
      <c r="Y20" s="35" t="s">
        <v>6</v>
      </c>
      <c r="Z20" s="7">
        <f>+W20*F20</f>
        <v>0</v>
      </c>
      <c r="AB20" s="83">
        <f t="shared" si="2"/>
        <v>0</v>
      </c>
    </row>
    <row r="21" spans="1:28" ht="12.75" x14ac:dyDescent="0.2">
      <c r="A21" s="40" t="s">
        <v>5</v>
      </c>
      <c r="B21" s="10" t="s">
        <v>6</v>
      </c>
      <c r="C21" s="19" t="s">
        <v>112</v>
      </c>
      <c r="D21" s="1">
        <v>72</v>
      </c>
      <c r="E21" s="25">
        <v>0.25</v>
      </c>
      <c r="F21" s="65">
        <v>1.83</v>
      </c>
      <c r="G21" s="65">
        <f t="shared" si="0"/>
        <v>149.76</v>
      </c>
      <c r="H21" s="10" t="s">
        <v>101</v>
      </c>
      <c r="I21" s="27"/>
      <c r="J21" s="27"/>
      <c r="K21" s="29"/>
      <c r="L21" s="82">
        <f>'[1]MGN Liner Weekly Avail - 16 wks'!C11</f>
        <v>0</v>
      </c>
      <c r="M21" s="82">
        <f>'[1]MGN Liner Weekly Avail - 16 wks'!D11+'[1]MGN Liner Weekly Avail - 16 wks'!E11</f>
        <v>0</v>
      </c>
      <c r="N21" s="82">
        <f>'[1]MGN Liner Weekly Avail - 16 wks'!F11+'[1]MGN Liner Weekly Avail - 16 wks'!G11+'[1]MGN Liner Weekly Avail - 16 wks'!H11</f>
        <v>0</v>
      </c>
      <c r="O21" s="82">
        <f>'[1]MGN Liner Weekly Avail - 16 wks'!I11+'[1]MGN Liner Weekly Avail - 16 wks'!J11+'[1]MGN Liner Weekly Avail - 16 wks'!K11</f>
        <v>0</v>
      </c>
      <c r="P21" s="82">
        <f>'[1]MGN Liner Weekly Avail - 16 wks'!L11+'[1]MGN Liner Weekly Avail - 16 wks'!M11</f>
        <v>0</v>
      </c>
      <c r="Q21" s="82" t="s">
        <v>102</v>
      </c>
      <c r="R21" s="82">
        <f>'[1]MGN Liner Weekly Avail - 16 wks'!Q11+'[1]MGN Liner Weekly Avail - 16 wks'!R11</f>
        <v>0</v>
      </c>
      <c r="S21" s="82">
        <f>'[1]MGN Liner Weekly Avail - 16 wks'!S11+'[1]MGN Liner Weekly Avail - 16 wks'!T11</f>
        <v>0</v>
      </c>
      <c r="T21" s="82">
        <f>'[1]MGN Liner Weekly Avail - 16 wks'!U11+'[1]MGN Liner Weekly Avail - 16 wks'!V11</f>
        <v>0</v>
      </c>
      <c r="U21" s="82">
        <f>'[1]MGN Liner Weekly Avail - 16 wks'!W11+'[1]MGN Liner Weekly Avail - 16 wks'!X11</f>
        <v>0</v>
      </c>
      <c r="V21" s="84">
        <f>'[1]MGN Liner Weekly Avail - 16 wks'!Y11+'[1]MGN Liner Weekly Avail - 16 wks'!Z11+'[1]MGN Liner Weekly Avail - 16 wks'!AA11</f>
        <v>0</v>
      </c>
      <c r="W21" s="49">
        <f t="shared" si="1"/>
        <v>0</v>
      </c>
      <c r="X21" s="42"/>
      <c r="Y21" s="36" t="s">
        <v>6</v>
      </c>
      <c r="Z21" s="26">
        <f>+F21*W21</f>
        <v>0</v>
      </c>
      <c r="AB21" s="83">
        <f t="shared" si="2"/>
        <v>0</v>
      </c>
    </row>
    <row r="22" spans="1:28" ht="12.75" x14ac:dyDescent="0.2">
      <c r="A22" s="40" t="s">
        <v>5</v>
      </c>
      <c r="B22" s="2" t="s">
        <v>6</v>
      </c>
      <c r="C22" s="9" t="s">
        <v>20</v>
      </c>
      <c r="D22" s="10">
        <v>72</v>
      </c>
      <c r="E22" s="6"/>
      <c r="F22" s="65">
        <v>1.65</v>
      </c>
      <c r="G22" s="65">
        <f t="shared" si="0"/>
        <v>118.8</v>
      </c>
      <c r="H22" s="4" t="s">
        <v>8</v>
      </c>
      <c r="I22" s="5"/>
      <c r="J22" s="11">
        <v>360</v>
      </c>
      <c r="K22" s="11"/>
      <c r="L22" s="11"/>
      <c r="M22" s="11"/>
      <c r="N22" s="11">
        <v>3024</v>
      </c>
      <c r="O22" s="11"/>
      <c r="P22" s="11"/>
      <c r="Q22" s="11"/>
      <c r="R22" s="11"/>
      <c r="S22" s="11"/>
      <c r="T22" s="11"/>
      <c r="U22" s="11"/>
      <c r="V22" s="51"/>
      <c r="W22" s="49">
        <f t="shared" si="1"/>
        <v>3384</v>
      </c>
      <c r="X22" s="41" t="s">
        <v>21</v>
      </c>
      <c r="Y22" s="35" t="s">
        <v>6</v>
      </c>
      <c r="Z22" s="7">
        <f>+W22*F22</f>
        <v>5583.5999999999995</v>
      </c>
      <c r="AB22" s="83">
        <f t="shared" si="2"/>
        <v>3024</v>
      </c>
    </row>
    <row r="23" spans="1:28" s="18" customFormat="1" ht="12.75" x14ac:dyDescent="0.2">
      <c r="A23" s="40" t="s">
        <v>5</v>
      </c>
      <c r="B23" s="10" t="s">
        <v>6</v>
      </c>
      <c r="C23" s="19" t="s">
        <v>113</v>
      </c>
      <c r="D23" s="1">
        <v>72</v>
      </c>
      <c r="E23" s="25">
        <v>0.3</v>
      </c>
      <c r="F23" s="65">
        <v>1.83</v>
      </c>
      <c r="G23" s="65">
        <f t="shared" si="0"/>
        <v>153.35999999999999</v>
      </c>
      <c r="H23" s="10" t="s">
        <v>101</v>
      </c>
      <c r="I23" s="27"/>
      <c r="J23" s="27"/>
      <c r="K23" s="29"/>
      <c r="L23" s="82">
        <f>'[1]MGN Liner Weekly Avail - 16 wks'!C57</f>
        <v>0</v>
      </c>
      <c r="M23" s="82">
        <f>'[1]MGN Liner Weekly Avail - 16 wks'!D57+'[1]MGN Liner Weekly Avail - 16 wks'!E57</f>
        <v>0</v>
      </c>
      <c r="N23" s="82">
        <f>'[1]MGN Liner Weekly Avail - 16 wks'!F14+'[1]MGN Liner Weekly Avail - 16 wks'!G14+'[1]MGN Liner Weekly Avail - 16 wks'!H14</f>
        <v>0</v>
      </c>
      <c r="O23" s="82">
        <f>'[1]MGN Liner Weekly Avail - 16 wks'!I14+'[1]MGN Liner Weekly Avail - 16 wks'!J14+'[1]MGN Liner Weekly Avail - 16 wks'!K14</f>
        <v>0</v>
      </c>
      <c r="P23" s="82">
        <f>'[1]MGN Liner Weekly Avail - 16 wks'!L14+'[1]MGN Liner Weekly Avail - 16 wks'!M14</f>
        <v>0</v>
      </c>
      <c r="Q23" s="82">
        <f>'[1]MGN Liner Weekly Avail - 16 wks'!N14+'[1]MGN Liner Weekly Avail - 16 wks'!O14+'[1]MGN Liner Weekly Avail - 16 wks'!P14</f>
        <v>0</v>
      </c>
      <c r="R23" s="82">
        <f>'[1]MGN Liner Weekly Avail - 16 wks'!Q14+'[1]MGN Liner Weekly Avail - 16 wks'!R14</f>
        <v>0</v>
      </c>
      <c r="S23" s="82">
        <f>'[1]MGN Liner Weekly Avail - 16 wks'!S14+'[1]MGN Liner Weekly Avail - 16 wks'!T14</f>
        <v>0</v>
      </c>
      <c r="T23" s="82">
        <f>'[1]MGN Liner Weekly Avail - 16 wks'!U14+'[1]MGN Liner Weekly Avail - 16 wks'!V14</f>
        <v>0</v>
      </c>
      <c r="U23" s="82">
        <f>'[1]MGN Liner Weekly Avail - 16 wks'!W14+'[1]MGN Liner Weekly Avail - 16 wks'!X14</f>
        <v>2000</v>
      </c>
      <c r="V23" s="84">
        <f>'[1]MGN Liner Weekly Avail - 16 wks'!Y14+'[1]MGN Liner Weekly Avail - 16 wks'!Z14+'[1]MGN Liner Weekly Avail - 16 wks'!AA14</f>
        <v>0</v>
      </c>
      <c r="W23" s="49">
        <f t="shared" si="1"/>
        <v>2000</v>
      </c>
      <c r="X23" s="42"/>
      <c r="Y23" s="36" t="s">
        <v>6</v>
      </c>
      <c r="Z23" s="26">
        <f>+F23*W23</f>
        <v>3660</v>
      </c>
      <c r="AB23" s="83">
        <f t="shared" si="2"/>
        <v>2000</v>
      </c>
    </row>
    <row r="24" spans="1:28" ht="12.75" x14ac:dyDescent="0.2">
      <c r="A24" s="40" t="s">
        <v>5</v>
      </c>
      <c r="B24" s="2" t="s">
        <v>6</v>
      </c>
      <c r="C24" s="14" t="s">
        <v>22</v>
      </c>
      <c r="D24" s="10">
        <v>72</v>
      </c>
      <c r="E24" s="25">
        <v>0.25</v>
      </c>
      <c r="F24" s="65">
        <v>1.65</v>
      </c>
      <c r="G24" s="65">
        <f t="shared" si="0"/>
        <v>136.80000000000001</v>
      </c>
      <c r="H24" s="4" t="s">
        <v>8</v>
      </c>
      <c r="I24" s="5"/>
      <c r="J24" s="11"/>
      <c r="K24" s="11"/>
      <c r="L24" s="11"/>
      <c r="M24" s="11"/>
      <c r="N24" s="11"/>
      <c r="O24" s="11"/>
      <c r="P24" s="11"/>
      <c r="Q24" s="11"/>
      <c r="R24" s="11"/>
      <c r="S24" s="11"/>
      <c r="T24" s="11"/>
      <c r="U24" s="11"/>
      <c r="V24" s="51"/>
      <c r="W24" s="49">
        <f t="shared" si="1"/>
        <v>0</v>
      </c>
      <c r="X24" s="41" t="s">
        <v>23</v>
      </c>
      <c r="Y24" s="35" t="s">
        <v>6</v>
      </c>
      <c r="Z24" s="7">
        <f t="shared" ref="Z24:Z45" si="3">+W24*F24</f>
        <v>0</v>
      </c>
      <c r="AB24" s="83">
        <f t="shared" si="2"/>
        <v>0</v>
      </c>
    </row>
    <row r="25" spans="1:28" ht="12.75" x14ac:dyDescent="0.2">
      <c r="A25" s="40" t="s">
        <v>5</v>
      </c>
      <c r="B25" s="2" t="s">
        <v>24</v>
      </c>
      <c r="C25" s="9" t="s">
        <v>30</v>
      </c>
      <c r="D25" s="10">
        <v>72</v>
      </c>
      <c r="E25" s="6"/>
      <c r="F25" s="65">
        <v>2.08</v>
      </c>
      <c r="G25" s="65">
        <f t="shared" si="0"/>
        <v>149.76</v>
      </c>
      <c r="H25" s="4" t="s">
        <v>8</v>
      </c>
      <c r="I25" s="5"/>
      <c r="J25" s="11">
        <v>288</v>
      </c>
      <c r="K25" s="78">
        <v>720</v>
      </c>
      <c r="L25" s="11"/>
      <c r="M25" s="11"/>
      <c r="N25" s="11"/>
      <c r="O25" s="11"/>
      <c r="P25" s="11">
        <v>1008</v>
      </c>
      <c r="Q25" s="11">
        <v>1008</v>
      </c>
      <c r="R25" s="11">
        <v>0</v>
      </c>
      <c r="S25" s="11">
        <v>0</v>
      </c>
      <c r="T25" s="11">
        <v>1008</v>
      </c>
      <c r="U25" s="11">
        <v>1008</v>
      </c>
      <c r="V25" s="51">
        <v>1008</v>
      </c>
      <c r="W25" s="49">
        <f t="shared" si="1"/>
        <v>6048</v>
      </c>
      <c r="X25" s="41" t="s">
        <v>14</v>
      </c>
      <c r="Y25" s="35" t="s">
        <v>24</v>
      </c>
      <c r="Z25" s="7">
        <f t="shared" si="3"/>
        <v>12579.84</v>
      </c>
      <c r="AB25" s="83">
        <f t="shared" si="2"/>
        <v>5760</v>
      </c>
    </row>
    <row r="26" spans="1:28" s="16" customFormat="1" ht="12.75" x14ac:dyDescent="0.2">
      <c r="A26" s="40" t="s">
        <v>5</v>
      </c>
      <c r="B26" s="2" t="s">
        <v>24</v>
      </c>
      <c r="C26" s="14" t="s">
        <v>25</v>
      </c>
      <c r="D26" s="10">
        <v>72</v>
      </c>
      <c r="E26" s="77"/>
      <c r="F26" s="75">
        <v>1.79</v>
      </c>
      <c r="G26" s="65">
        <f t="shared" si="0"/>
        <v>128.88</v>
      </c>
      <c r="H26" s="4" t="s">
        <v>8</v>
      </c>
      <c r="I26" s="5"/>
      <c r="J26" s="11">
        <v>2016</v>
      </c>
      <c r="K26" s="78">
        <v>0</v>
      </c>
      <c r="L26" s="11">
        <v>0</v>
      </c>
      <c r="M26" s="11"/>
      <c r="N26" s="11"/>
      <c r="O26" s="11"/>
      <c r="P26" s="11"/>
      <c r="Q26" s="11">
        <v>1008</v>
      </c>
      <c r="R26" s="11">
        <v>1008</v>
      </c>
      <c r="S26" s="11">
        <v>432</v>
      </c>
      <c r="T26" s="11">
        <v>0</v>
      </c>
      <c r="U26" s="11">
        <v>0</v>
      </c>
      <c r="V26" s="51">
        <v>1008</v>
      </c>
      <c r="W26" s="49">
        <f t="shared" si="1"/>
        <v>5472</v>
      </c>
      <c r="X26" s="41" t="s">
        <v>17</v>
      </c>
      <c r="Y26" s="35" t="s">
        <v>24</v>
      </c>
      <c r="Z26" s="7">
        <f t="shared" si="3"/>
        <v>9794.880000000001</v>
      </c>
      <c r="AB26" s="83">
        <f t="shared" si="2"/>
        <v>3456</v>
      </c>
    </row>
    <row r="27" spans="1:28" ht="12.75" x14ac:dyDescent="0.2">
      <c r="A27" s="40" t="s">
        <v>5</v>
      </c>
      <c r="B27" s="2" t="s">
        <v>24</v>
      </c>
      <c r="C27" s="14" t="s">
        <v>25</v>
      </c>
      <c r="D27" s="10" t="s">
        <v>26</v>
      </c>
      <c r="E27" s="77"/>
      <c r="F27" s="75">
        <v>0.95</v>
      </c>
      <c r="G27" s="65">
        <f t="shared" si="0"/>
        <v>0</v>
      </c>
      <c r="H27" s="4" t="s">
        <v>8</v>
      </c>
      <c r="I27" s="5"/>
      <c r="J27" s="11">
        <v>5000</v>
      </c>
      <c r="K27" s="11">
        <v>7200</v>
      </c>
      <c r="L27" s="11"/>
      <c r="M27" s="11"/>
      <c r="N27" s="11"/>
      <c r="O27" s="11"/>
      <c r="P27" s="11"/>
      <c r="Q27" s="11"/>
      <c r="R27" s="11"/>
      <c r="S27" s="11"/>
      <c r="T27" s="11"/>
      <c r="U27" s="11"/>
      <c r="V27" s="51"/>
      <c r="W27" s="49">
        <f t="shared" si="1"/>
        <v>12200</v>
      </c>
      <c r="X27" s="41" t="s">
        <v>27</v>
      </c>
      <c r="Y27" s="35" t="s">
        <v>24</v>
      </c>
      <c r="Z27" s="7">
        <f t="shared" si="3"/>
        <v>11590</v>
      </c>
      <c r="AB27" s="83">
        <f t="shared" si="2"/>
        <v>7200</v>
      </c>
    </row>
    <row r="28" spans="1:28" ht="12.75" x14ac:dyDescent="0.2">
      <c r="A28" s="40" t="s">
        <v>5</v>
      </c>
      <c r="B28" s="2" t="s">
        <v>24</v>
      </c>
      <c r="C28" s="9" t="s">
        <v>28</v>
      </c>
      <c r="D28" s="10">
        <v>72</v>
      </c>
      <c r="E28" s="6"/>
      <c r="F28" s="65">
        <v>1.79</v>
      </c>
      <c r="G28" s="65">
        <f t="shared" si="0"/>
        <v>128.88</v>
      </c>
      <c r="H28" s="4" t="s">
        <v>8</v>
      </c>
      <c r="I28" s="5"/>
      <c r="J28" s="11">
        <v>10008</v>
      </c>
      <c r="K28" s="78">
        <v>72000</v>
      </c>
      <c r="L28" s="11">
        <v>9432</v>
      </c>
      <c r="M28" s="11"/>
      <c r="N28" s="11"/>
      <c r="O28" s="11"/>
      <c r="P28" s="11"/>
      <c r="Q28" s="11">
        <v>8064</v>
      </c>
      <c r="R28" s="11">
        <v>8064</v>
      </c>
      <c r="S28" s="11">
        <v>7488</v>
      </c>
      <c r="T28" s="11">
        <v>8064</v>
      </c>
      <c r="U28" s="11">
        <v>8064</v>
      </c>
      <c r="V28" s="51">
        <v>8064</v>
      </c>
      <c r="W28" s="49">
        <f t="shared" si="1"/>
        <v>139248</v>
      </c>
      <c r="X28" s="41" t="s">
        <v>17</v>
      </c>
      <c r="Y28" s="35" t="s">
        <v>24</v>
      </c>
      <c r="Z28" s="7">
        <f t="shared" si="3"/>
        <v>249253.92</v>
      </c>
      <c r="AB28" s="83">
        <f t="shared" si="2"/>
        <v>129240</v>
      </c>
    </row>
    <row r="29" spans="1:28" ht="12.75" x14ac:dyDescent="0.2">
      <c r="A29" s="40" t="s">
        <v>5</v>
      </c>
      <c r="B29" s="2" t="s">
        <v>24</v>
      </c>
      <c r="C29" s="9" t="s">
        <v>28</v>
      </c>
      <c r="D29" s="10">
        <v>24</v>
      </c>
      <c r="E29" s="6"/>
      <c r="F29" s="65">
        <v>3.35</v>
      </c>
      <c r="G29" s="65">
        <f t="shared" si="0"/>
        <v>80.400000000000006</v>
      </c>
      <c r="H29" s="4" t="s">
        <v>8</v>
      </c>
      <c r="I29" s="5"/>
      <c r="J29" s="11">
        <v>480</v>
      </c>
      <c r="K29" s="82"/>
      <c r="L29" s="11"/>
      <c r="M29" s="11"/>
      <c r="N29" s="11"/>
      <c r="O29" s="11"/>
      <c r="P29" s="11"/>
      <c r="Q29" s="11"/>
      <c r="R29" s="11"/>
      <c r="S29" s="11"/>
      <c r="T29" s="11"/>
      <c r="U29" s="11"/>
      <c r="V29" s="51"/>
      <c r="W29" s="49">
        <f t="shared" si="1"/>
        <v>480</v>
      </c>
      <c r="X29" s="41" t="s">
        <v>29</v>
      </c>
      <c r="Y29" s="35" t="s">
        <v>24</v>
      </c>
      <c r="Z29" s="7">
        <f t="shared" si="3"/>
        <v>1608</v>
      </c>
      <c r="AB29" s="83">
        <f t="shared" si="2"/>
        <v>0</v>
      </c>
    </row>
    <row r="30" spans="1:28" ht="12.75" x14ac:dyDescent="0.2">
      <c r="A30" s="40" t="s">
        <v>5</v>
      </c>
      <c r="B30" s="2" t="s">
        <v>24</v>
      </c>
      <c r="C30" s="9" t="s">
        <v>28</v>
      </c>
      <c r="D30" s="10" t="s">
        <v>26</v>
      </c>
      <c r="E30" s="6"/>
      <c r="F30" s="65">
        <v>0.95</v>
      </c>
      <c r="G30" s="65">
        <f t="shared" si="0"/>
        <v>0</v>
      </c>
      <c r="H30" s="4" t="s">
        <v>8</v>
      </c>
      <c r="I30" s="5"/>
      <c r="J30" s="11">
        <v>5000</v>
      </c>
      <c r="K30" s="82"/>
      <c r="L30" s="11"/>
      <c r="M30" s="11"/>
      <c r="N30" s="11"/>
      <c r="O30" s="11"/>
      <c r="P30" s="11"/>
      <c r="Q30" s="11"/>
      <c r="R30" s="11"/>
      <c r="S30" s="11"/>
      <c r="T30" s="11"/>
      <c r="U30" s="11"/>
      <c r="V30" s="51"/>
      <c r="W30" s="49">
        <f t="shared" si="1"/>
        <v>5000</v>
      </c>
      <c r="X30" s="41" t="s">
        <v>27</v>
      </c>
      <c r="Y30" s="35" t="s">
        <v>24</v>
      </c>
      <c r="Z30" s="7">
        <f t="shared" si="3"/>
        <v>4750</v>
      </c>
      <c r="AB30" s="83">
        <f t="shared" si="2"/>
        <v>0</v>
      </c>
    </row>
    <row r="31" spans="1:28" ht="12.75" x14ac:dyDescent="0.2">
      <c r="A31" s="40" t="s">
        <v>5</v>
      </c>
      <c r="B31" s="2" t="s">
        <v>24</v>
      </c>
      <c r="C31" s="9" t="s">
        <v>31</v>
      </c>
      <c r="D31" s="10">
        <v>72</v>
      </c>
      <c r="E31" s="6"/>
      <c r="F31" s="65">
        <v>1.35</v>
      </c>
      <c r="G31" s="65">
        <f t="shared" si="0"/>
        <v>97.2</v>
      </c>
      <c r="H31" s="4" t="s">
        <v>8</v>
      </c>
      <c r="I31" s="5"/>
      <c r="J31" s="11">
        <v>1008</v>
      </c>
      <c r="K31" s="78">
        <v>1152</v>
      </c>
      <c r="L31" s="11"/>
      <c r="M31" s="11">
        <v>0</v>
      </c>
      <c r="N31" s="11"/>
      <c r="O31" s="11"/>
      <c r="P31" s="11"/>
      <c r="Q31" s="11">
        <v>0</v>
      </c>
      <c r="R31" s="11">
        <v>1008</v>
      </c>
      <c r="S31" s="11">
        <v>0</v>
      </c>
      <c r="T31" s="11">
        <v>1008</v>
      </c>
      <c r="U31" s="11">
        <v>0</v>
      </c>
      <c r="V31" s="51">
        <v>1008</v>
      </c>
      <c r="W31" s="49">
        <f t="shared" si="1"/>
        <v>5184</v>
      </c>
      <c r="X31" s="41" t="s">
        <v>17</v>
      </c>
      <c r="Y31" s="35" t="s">
        <v>24</v>
      </c>
      <c r="Z31" s="7">
        <f t="shared" si="3"/>
        <v>6998.4000000000005</v>
      </c>
      <c r="AB31" s="83">
        <f t="shared" si="2"/>
        <v>4176</v>
      </c>
    </row>
    <row r="32" spans="1:28" ht="12.75" x14ac:dyDescent="0.2">
      <c r="A32" s="40" t="s">
        <v>5</v>
      </c>
      <c r="B32" s="2" t="s">
        <v>24</v>
      </c>
      <c r="C32" s="9" t="s">
        <v>31</v>
      </c>
      <c r="D32" s="10" t="s">
        <v>26</v>
      </c>
      <c r="E32" s="6"/>
      <c r="F32" s="65">
        <v>0.95</v>
      </c>
      <c r="G32" s="65">
        <f t="shared" si="0"/>
        <v>0</v>
      </c>
      <c r="H32" s="4" t="s">
        <v>8</v>
      </c>
      <c r="I32" s="5"/>
      <c r="J32" s="11">
        <v>2000</v>
      </c>
      <c r="K32" s="82"/>
      <c r="L32" s="11"/>
      <c r="M32" s="11"/>
      <c r="N32" s="11"/>
      <c r="O32" s="11"/>
      <c r="P32" s="11"/>
      <c r="Q32" s="11"/>
      <c r="R32" s="11"/>
      <c r="S32" s="11"/>
      <c r="T32" s="11"/>
      <c r="U32" s="11"/>
      <c r="V32" s="51"/>
      <c r="W32" s="49">
        <f t="shared" si="1"/>
        <v>2000</v>
      </c>
      <c r="X32" s="41" t="s">
        <v>27</v>
      </c>
      <c r="Y32" s="35" t="s">
        <v>24</v>
      </c>
      <c r="Z32" s="7">
        <f t="shared" si="3"/>
        <v>1900</v>
      </c>
      <c r="AB32" s="83">
        <f t="shared" si="2"/>
        <v>0</v>
      </c>
    </row>
    <row r="33" spans="1:28" ht="12.75" x14ac:dyDescent="0.2">
      <c r="A33" s="40" t="s">
        <v>5</v>
      </c>
      <c r="B33" s="2" t="s">
        <v>24</v>
      </c>
      <c r="C33" s="9" t="s">
        <v>32</v>
      </c>
      <c r="D33" s="10">
        <v>72</v>
      </c>
      <c r="E33" s="6"/>
      <c r="F33" s="65">
        <v>1.35</v>
      </c>
      <c r="G33" s="65">
        <f t="shared" si="0"/>
        <v>97.2</v>
      </c>
      <c r="H33" s="4" t="s">
        <v>8</v>
      </c>
      <c r="I33" s="5"/>
      <c r="J33" s="11"/>
      <c r="K33" s="78"/>
      <c r="L33" s="11"/>
      <c r="M33" s="11"/>
      <c r="N33" s="11"/>
      <c r="O33" s="11"/>
      <c r="P33" s="11">
        <v>0</v>
      </c>
      <c r="Q33" s="11">
        <v>1008</v>
      </c>
      <c r="R33" s="11">
        <v>0</v>
      </c>
      <c r="S33" s="11">
        <v>1008</v>
      </c>
      <c r="T33" s="11">
        <v>0</v>
      </c>
      <c r="U33" s="11">
        <v>1008</v>
      </c>
      <c r="V33" s="51">
        <v>0</v>
      </c>
      <c r="W33" s="49">
        <f t="shared" si="1"/>
        <v>3024</v>
      </c>
      <c r="X33" s="41" t="s">
        <v>14</v>
      </c>
      <c r="Y33" s="35" t="s">
        <v>24</v>
      </c>
      <c r="Z33" s="7">
        <f t="shared" si="3"/>
        <v>4082.4</v>
      </c>
      <c r="AB33" s="83">
        <f t="shared" si="2"/>
        <v>3024</v>
      </c>
    </row>
    <row r="34" spans="1:28" s="15" customFormat="1" ht="12.75" x14ac:dyDescent="0.2">
      <c r="A34" s="40" t="s">
        <v>5</v>
      </c>
      <c r="B34" s="2" t="s">
        <v>24</v>
      </c>
      <c r="C34" s="9" t="s">
        <v>33</v>
      </c>
      <c r="D34" s="10">
        <v>72</v>
      </c>
      <c r="E34" s="6"/>
      <c r="F34" s="65">
        <v>1.79</v>
      </c>
      <c r="G34" s="65">
        <f t="shared" si="0"/>
        <v>128.88</v>
      </c>
      <c r="H34" s="4" t="s">
        <v>8</v>
      </c>
      <c r="I34" s="5"/>
      <c r="J34" s="11"/>
      <c r="K34" s="78">
        <v>3024</v>
      </c>
      <c r="L34" s="11"/>
      <c r="M34" s="11"/>
      <c r="N34" s="11"/>
      <c r="O34" s="11"/>
      <c r="P34" s="11"/>
      <c r="Q34" s="11"/>
      <c r="R34" s="11">
        <v>0</v>
      </c>
      <c r="S34" s="11">
        <v>1008</v>
      </c>
      <c r="T34" s="11">
        <v>0</v>
      </c>
      <c r="U34" s="11">
        <v>0</v>
      </c>
      <c r="V34" s="51">
        <v>1008</v>
      </c>
      <c r="W34" s="49">
        <f t="shared" si="1"/>
        <v>5040</v>
      </c>
      <c r="X34" s="41" t="s">
        <v>14</v>
      </c>
      <c r="Y34" s="35" t="s">
        <v>24</v>
      </c>
      <c r="Z34" s="7">
        <f t="shared" si="3"/>
        <v>9021.6</v>
      </c>
      <c r="AB34" s="83">
        <f t="shared" si="2"/>
        <v>5040</v>
      </c>
    </row>
    <row r="35" spans="1:28" ht="12.75" x14ac:dyDescent="0.2">
      <c r="A35" s="40" t="s">
        <v>5</v>
      </c>
      <c r="B35" s="2" t="s">
        <v>24</v>
      </c>
      <c r="C35" s="9" t="s">
        <v>33</v>
      </c>
      <c r="D35" s="10" t="s">
        <v>26</v>
      </c>
      <c r="E35" s="6"/>
      <c r="F35" s="65">
        <v>0.95</v>
      </c>
      <c r="G35" s="65">
        <f t="shared" si="0"/>
        <v>0</v>
      </c>
      <c r="H35" s="4" t="s">
        <v>8</v>
      </c>
      <c r="I35" s="5"/>
      <c r="J35" s="11">
        <v>2000</v>
      </c>
      <c r="K35" s="82"/>
      <c r="L35" s="11"/>
      <c r="M35" s="11"/>
      <c r="N35" s="11"/>
      <c r="O35" s="11"/>
      <c r="P35" s="11"/>
      <c r="Q35" s="11"/>
      <c r="R35" s="11"/>
      <c r="S35" s="11"/>
      <c r="T35" s="11"/>
      <c r="U35" s="11"/>
      <c r="V35" s="51"/>
      <c r="W35" s="49">
        <f t="shared" si="1"/>
        <v>2000</v>
      </c>
      <c r="X35" s="41" t="s">
        <v>27</v>
      </c>
      <c r="Y35" s="35" t="s">
        <v>24</v>
      </c>
      <c r="Z35" s="7">
        <f t="shared" si="3"/>
        <v>1900</v>
      </c>
      <c r="AB35" s="83">
        <f t="shared" si="2"/>
        <v>0</v>
      </c>
    </row>
    <row r="36" spans="1:28" ht="12.75" x14ac:dyDescent="0.2">
      <c r="A36" s="40" t="s">
        <v>5</v>
      </c>
      <c r="B36" s="2" t="s">
        <v>24</v>
      </c>
      <c r="C36" s="9" t="s">
        <v>34</v>
      </c>
      <c r="D36" s="10">
        <v>72</v>
      </c>
      <c r="E36" s="77"/>
      <c r="F36" s="75">
        <v>2.25</v>
      </c>
      <c r="G36" s="65">
        <f t="shared" si="0"/>
        <v>162</v>
      </c>
      <c r="H36" s="4" t="s">
        <v>8</v>
      </c>
      <c r="I36" s="5"/>
      <c r="J36" s="11">
        <v>6048</v>
      </c>
      <c r="K36" s="78">
        <v>2016</v>
      </c>
      <c r="L36" s="11"/>
      <c r="M36" s="11"/>
      <c r="N36" s="11"/>
      <c r="O36" s="11"/>
      <c r="P36" s="11"/>
      <c r="Q36" s="11">
        <v>2016</v>
      </c>
      <c r="R36" s="11">
        <v>2016</v>
      </c>
      <c r="S36" s="11">
        <v>2016</v>
      </c>
      <c r="T36" s="11">
        <v>2016</v>
      </c>
      <c r="U36" s="11">
        <v>2016</v>
      </c>
      <c r="V36" s="51">
        <v>2016</v>
      </c>
      <c r="W36" s="49">
        <f t="shared" si="1"/>
        <v>20160</v>
      </c>
      <c r="X36" s="41" t="s">
        <v>17</v>
      </c>
      <c r="Y36" s="35" t="s">
        <v>24</v>
      </c>
      <c r="Z36" s="7">
        <f t="shared" si="3"/>
        <v>45360</v>
      </c>
      <c r="AB36" s="83">
        <f t="shared" si="2"/>
        <v>14112</v>
      </c>
    </row>
    <row r="37" spans="1:28" ht="12.75" x14ac:dyDescent="0.2">
      <c r="A37" s="40" t="s">
        <v>5</v>
      </c>
      <c r="B37" s="2" t="s">
        <v>24</v>
      </c>
      <c r="C37" s="9" t="s">
        <v>34</v>
      </c>
      <c r="D37" s="10" t="s">
        <v>26</v>
      </c>
      <c r="E37" s="77"/>
      <c r="F37" s="75">
        <v>1.25</v>
      </c>
      <c r="G37" s="65">
        <f t="shared" si="0"/>
        <v>0</v>
      </c>
      <c r="H37" s="4" t="s">
        <v>8</v>
      </c>
      <c r="I37" s="5"/>
      <c r="J37" s="11"/>
      <c r="K37" s="82"/>
      <c r="L37" s="11"/>
      <c r="M37" s="11"/>
      <c r="N37" s="11"/>
      <c r="O37" s="11"/>
      <c r="P37" s="11"/>
      <c r="Q37" s="11"/>
      <c r="R37" s="11"/>
      <c r="S37" s="11"/>
      <c r="T37" s="11"/>
      <c r="U37" s="11"/>
      <c r="V37" s="51"/>
      <c r="W37" s="49">
        <f t="shared" si="1"/>
        <v>0</v>
      </c>
      <c r="X37" s="41" t="s">
        <v>27</v>
      </c>
      <c r="Y37" s="35" t="s">
        <v>24</v>
      </c>
      <c r="Z37" s="7">
        <f t="shared" si="3"/>
        <v>0</v>
      </c>
      <c r="AB37" s="83">
        <f t="shared" si="2"/>
        <v>0</v>
      </c>
    </row>
    <row r="38" spans="1:28" ht="12.75" x14ac:dyDescent="0.2">
      <c r="A38" s="40" t="s">
        <v>5</v>
      </c>
      <c r="B38" s="2" t="s">
        <v>24</v>
      </c>
      <c r="C38" s="9" t="s">
        <v>35</v>
      </c>
      <c r="D38" s="10">
        <v>72</v>
      </c>
      <c r="E38" s="6"/>
      <c r="F38" s="65">
        <v>1.35</v>
      </c>
      <c r="G38" s="65">
        <f t="shared" si="0"/>
        <v>97.2</v>
      </c>
      <c r="H38" s="4" t="s">
        <v>8</v>
      </c>
      <c r="I38" s="5"/>
      <c r="J38" s="11">
        <v>1008</v>
      </c>
      <c r="K38" s="78">
        <v>2016</v>
      </c>
      <c r="L38" s="11"/>
      <c r="M38" s="11"/>
      <c r="N38" s="11"/>
      <c r="O38" s="11"/>
      <c r="P38" s="11"/>
      <c r="Q38" s="11"/>
      <c r="R38" s="11"/>
      <c r="S38" s="11"/>
      <c r="T38" s="11"/>
      <c r="U38" s="11"/>
      <c r="V38" s="51"/>
      <c r="W38" s="49">
        <f t="shared" si="1"/>
        <v>3024</v>
      </c>
      <c r="X38" s="41" t="s">
        <v>17</v>
      </c>
      <c r="Y38" s="35" t="s">
        <v>24</v>
      </c>
      <c r="Z38" s="7">
        <f t="shared" si="3"/>
        <v>4082.4</v>
      </c>
      <c r="AB38" s="83">
        <f t="shared" si="2"/>
        <v>2016</v>
      </c>
    </row>
    <row r="39" spans="1:28" ht="12.75" x14ac:dyDescent="0.2">
      <c r="A39" s="40" t="s">
        <v>5</v>
      </c>
      <c r="B39" s="2" t="s">
        <v>24</v>
      </c>
      <c r="C39" s="9" t="s">
        <v>35</v>
      </c>
      <c r="D39" s="10">
        <v>24</v>
      </c>
      <c r="E39" s="6"/>
      <c r="F39" s="65">
        <v>2.25</v>
      </c>
      <c r="G39" s="65">
        <f t="shared" si="0"/>
        <v>54</v>
      </c>
      <c r="H39" s="4" t="s">
        <v>8</v>
      </c>
      <c r="I39" s="5"/>
      <c r="J39" s="11">
        <v>2400</v>
      </c>
      <c r="K39" s="11"/>
      <c r="M39" s="11"/>
      <c r="N39" s="11"/>
      <c r="O39" s="11"/>
      <c r="P39" s="11"/>
      <c r="Q39" s="11"/>
      <c r="R39" s="11">
        <v>0</v>
      </c>
      <c r="S39" s="11">
        <v>0</v>
      </c>
      <c r="T39" s="11">
        <v>0</v>
      </c>
      <c r="U39" s="11">
        <v>0</v>
      </c>
      <c r="V39" s="51"/>
      <c r="W39" s="49">
        <f t="shared" si="1"/>
        <v>2400</v>
      </c>
      <c r="X39" s="41" t="s">
        <v>29</v>
      </c>
      <c r="Y39" s="35" t="s">
        <v>24</v>
      </c>
      <c r="Z39" s="7">
        <f t="shared" si="3"/>
        <v>5400</v>
      </c>
      <c r="AB39" s="83">
        <f t="shared" si="2"/>
        <v>0</v>
      </c>
    </row>
    <row r="40" spans="1:28" ht="12.75" x14ac:dyDescent="0.2">
      <c r="A40" s="40" t="s">
        <v>5</v>
      </c>
      <c r="B40" s="2" t="s">
        <v>36</v>
      </c>
      <c r="C40" s="13" t="s">
        <v>37</v>
      </c>
      <c r="D40" s="10">
        <v>72</v>
      </c>
      <c r="E40" s="77"/>
      <c r="F40" s="75">
        <v>1.73</v>
      </c>
      <c r="G40" s="65">
        <f t="shared" si="0"/>
        <v>124.56</v>
      </c>
      <c r="H40" s="4" t="s">
        <v>8</v>
      </c>
      <c r="I40" s="5"/>
      <c r="J40" s="11">
        <v>360</v>
      </c>
      <c r="K40" s="78">
        <v>720</v>
      </c>
      <c r="L40" s="11">
        <v>0</v>
      </c>
      <c r="M40" s="11"/>
      <c r="N40" s="11">
        <v>0</v>
      </c>
      <c r="O40" s="11"/>
      <c r="P40" s="11">
        <v>0</v>
      </c>
      <c r="Q40" s="11">
        <v>5040</v>
      </c>
      <c r="R40" s="11">
        <v>0</v>
      </c>
      <c r="S40" s="11">
        <v>2016</v>
      </c>
      <c r="T40" s="11">
        <v>0</v>
      </c>
      <c r="U40" s="11">
        <v>0</v>
      </c>
      <c r="V40" s="51">
        <v>0</v>
      </c>
      <c r="W40" s="49">
        <f t="shared" si="1"/>
        <v>8136</v>
      </c>
      <c r="X40" s="41" t="s">
        <v>17</v>
      </c>
      <c r="Y40" s="35" t="s">
        <v>36</v>
      </c>
      <c r="Z40" s="7">
        <f t="shared" si="3"/>
        <v>14075.28</v>
      </c>
      <c r="AB40" s="83">
        <f t="shared" si="2"/>
        <v>7776</v>
      </c>
    </row>
    <row r="41" spans="1:28" ht="12.75" x14ac:dyDescent="0.2">
      <c r="A41" s="40" t="s">
        <v>5</v>
      </c>
      <c r="B41" s="2" t="s">
        <v>36</v>
      </c>
      <c r="C41" s="13" t="s">
        <v>37</v>
      </c>
      <c r="D41" s="10" t="s">
        <v>26</v>
      </c>
      <c r="E41" s="77"/>
      <c r="F41" s="75">
        <v>0.75</v>
      </c>
      <c r="G41" s="65">
        <f t="shared" si="0"/>
        <v>0</v>
      </c>
      <c r="H41" s="4" t="s">
        <v>8</v>
      </c>
      <c r="I41" s="5">
        <v>2000</v>
      </c>
      <c r="J41" s="11"/>
      <c r="K41" s="82"/>
      <c r="L41" s="11"/>
      <c r="M41" s="11"/>
      <c r="N41" s="11"/>
      <c r="O41" s="11"/>
      <c r="P41" s="11"/>
      <c r="Q41" s="11"/>
      <c r="R41" s="11"/>
      <c r="S41" s="11"/>
      <c r="T41" s="11"/>
      <c r="U41" s="11"/>
      <c r="V41" s="51"/>
      <c r="W41" s="49">
        <f t="shared" ref="W41:W72" si="4">SUM(I41:V41)</f>
        <v>2000</v>
      </c>
      <c r="X41" s="41" t="s">
        <v>27</v>
      </c>
      <c r="Y41" s="35" t="s">
        <v>36</v>
      </c>
      <c r="Z41" s="7">
        <f t="shared" si="3"/>
        <v>1500</v>
      </c>
      <c r="AB41" s="83">
        <f t="shared" ref="AB41:AB72" si="5">SUM(K41:V41)</f>
        <v>0</v>
      </c>
    </row>
    <row r="42" spans="1:28" ht="12.75" x14ac:dyDescent="0.2">
      <c r="A42" s="40" t="s">
        <v>5</v>
      </c>
      <c r="B42" s="2" t="s">
        <v>36</v>
      </c>
      <c r="C42" s="13" t="s">
        <v>38</v>
      </c>
      <c r="D42" s="10">
        <v>72</v>
      </c>
      <c r="E42" s="77"/>
      <c r="F42" s="75">
        <v>1.73</v>
      </c>
      <c r="G42" s="65">
        <f t="shared" si="0"/>
        <v>124.56</v>
      </c>
      <c r="H42" s="4" t="s">
        <v>8</v>
      </c>
      <c r="I42" s="5"/>
      <c r="J42" s="11">
        <v>2016</v>
      </c>
      <c r="K42" s="78">
        <v>4032</v>
      </c>
      <c r="L42" s="11">
        <v>0</v>
      </c>
      <c r="M42" s="11"/>
      <c r="N42" s="11"/>
      <c r="O42" s="11"/>
      <c r="P42" s="11">
        <v>0</v>
      </c>
      <c r="Q42" s="11">
        <v>1008</v>
      </c>
      <c r="R42" s="11">
        <v>0</v>
      </c>
      <c r="S42" s="11">
        <v>1008</v>
      </c>
      <c r="T42" s="11">
        <v>0</v>
      </c>
      <c r="U42" s="11">
        <v>1008</v>
      </c>
      <c r="V42" s="51">
        <v>0</v>
      </c>
      <c r="W42" s="49">
        <f t="shared" si="4"/>
        <v>9072</v>
      </c>
      <c r="X42" s="41" t="s">
        <v>17</v>
      </c>
      <c r="Y42" s="35" t="s">
        <v>36</v>
      </c>
      <c r="Z42" s="7">
        <f t="shared" si="3"/>
        <v>15694.56</v>
      </c>
      <c r="AB42" s="83">
        <f t="shared" si="5"/>
        <v>7056</v>
      </c>
    </row>
    <row r="43" spans="1:28" ht="12.75" x14ac:dyDescent="0.2">
      <c r="A43" s="40" t="s">
        <v>5</v>
      </c>
      <c r="B43" s="2" t="s">
        <v>36</v>
      </c>
      <c r="C43" s="13" t="s">
        <v>38</v>
      </c>
      <c r="D43" s="10" t="s">
        <v>26</v>
      </c>
      <c r="E43" s="77"/>
      <c r="F43" s="75">
        <v>0.75</v>
      </c>
      <c r="G43" s="65">
        <f t="shared" si="0"/>
        <v>0</v>
      </c>
      <c r="H43" s="4" t="s">
        <v>8</v>
      </c>
      <c r="I43" s="5"/>
      <c r="J43" s="11">
        <v>4000</v>
      </c>
      <c r="K43" s="82"/>
      <c r="L43" s="11"/>
      <c r="M43" s="11"/>
      <c r="N43" s="11"/>
      <c r="O43" s="11"/>
      <c r="P43" s="11"/>
      <c r="Q43" s="11"/>
      <c r="R43" s="11"/>
      <c r="S43" s="11"/>
      <c r="T43" s="11"/>
      <c r="U43" s="11"/>
      <c r="V43" s="51"/>
      <c r="W43" s="49">
        <f t="shared" si="4"/>
        <v>4000</v>
      </c>
      <c r="X43" s="41" t="s">
        <v>27</v>
      </c>
      <c r="Y43" s="35" t="s">
        <v>36</v>
      </c>
      <c r="Z43" s="7">
        <f t="shared" si="3"/>
        <v>3000</v>
      </c>
      <c r="AB43" s="83">
        <f t="shared" si="5"/>
        <v>0</v>
      </c>
    </row>
    <row r="44" spans="1:28" ht="12.75" x14ac:dyDescent="0.2">
      <c r="A44" s="40" t="s">
        <v>5</v>
      </c>
      <c r="B44" s="2" t="s">
        <v>39</v>
      </c>
      <c r="C44" s="9" t="s">
        <v>40</v>
      </c>
      <c r="D44" s="10">
        <v>72</v>
      </c>
      <c r="E44" s="6"/>
      <c r="F44" s="65">
        <v>1.55</v>
      </c>
      <c r="G44" s="65">
        <f t="shared" si="0"/>
        <v>111.60000000000001</v>
      </c>
      <c r="H44" s="4" t="s">
        <v>8</v>
      </c>
      <c r="I44" s="5"/>
      <c r="J44" s="11">
        <v>3024</v>
      </c>
      <c r="K44" s="78"/>
      <c r="L44" s="11"/>
      <c r="M44" s="11">
        <v>4032</v>
      </c>
      <c r="N44" s="11"/>
      <c r="O44" s="11"/>
      <c r="P44" s="11"/>
      <c r="Q44" s="11">
        <v>1008</v>
      </c>
      <c r="R44" s="11">
        <v>1008</v>
      </c>
      <c r="S44" s="11">
        <v>288</v>
      </c>
      <c r="T44" s="11">
        <v>0</v>
      </c>
      <c r="U44" s="11">
        <v>3024</v>
      </c>
      <c r="V44" s="51">
        <v>0</v>
      </c>
      <c r="W44" s="49">
        <f t="shared" si="4"/>
        <v>12384</v>
      </c>
      <c r="X44" s="41" t="s">
        <v>17</v>
      </c>
      <c r="Y44" s="35" t="s">
        <v>39</v>
      </c>
      <c r="Z44" s="7">
        <f t="shared" si="3"/>
        <v>19195.2</v>
      </c>
      <c r="AB44" s="83">
        <f t="shared" si="5"/>
        <v>9360</v>
      </c>
    </row>
    <row r="45" spans="1:28" s="20" customFormat="1" ht="12.75" x14ac:dyDescent="0.2">
      <c r="A45" s="40" t="s">
        <v>5</v>
      </c>
      <c r="B45" s="2" t="s">
        <v>39</v>
      </c>
      <c r="C45" s="9" t="s">
        <v>40</v>
      </c>
      <c r="D45" s="10" t="s">
        <v>26</v>
      </c>
      <c r="E45" s="6"/>
      <c r="F45" s="65">
        <v>0.77</v>
      </c>
      <c r="G45" s="65">
        <f t="shared" si="0"/>
        <v>0</v>
      </c>
      <c r="H45" s="4" t="s">
        <v>8</v>
      </c>
      <c r="I45" s="5"/>
      <c r="J45" s="11"/>
      <c r="K45" s="82"/>
      <c r="L45" s="11"/>
      <c r="M45" s="11"/>
      <c r="N45" s="11"/>
      <c r="O45" s="11"/>
      <c r="P45" s="11"/>
      <c r="Q45" s="11"/>
      <c r="R45" s="11"/>
      <c r="S45" s="11"/>
      <c r="T45" s="11"/>
      <c r="U45" s="11"/>
      <c r="V45" s="51"/>
      <c r="W45" s="49">
        <f t="shared" si="4"/>
        <v>0</v>
      </c>
      <c r="X45" s="41" t="s">
        <v>27</v>
      </c>
      <c r="Y45" s="35" t="s">
        <v>39</v>
      </c>
      <c r="Z45" s="7">
        <f t="shared" si="3"/>
        <v>0</v>
      </c>
      <c r="AB45" s="83">
        <f t="shared" si="5"/>
        <v>0</v>
      </c>
    </row>
    <row r="46" spans="1:28" ht="12.75" x14ac:dyDescent="0.2">
      <c r="A46" s="40" t="s">
        <v>5</v>
      </c>
      <c r="B46" s="1" t="s">
        <v>41</v>
      </c>
      <c r="C46" s="19" t="s">
        <v>114</v>
      </c>
      <c r="D46" s="1">
        <v>72</v>
      </c>
      <c r="E46" s="25"/>
      <c r="F46" s="65">
        <v>1.5</v>
      </c>
      <c r="G46" s="65">
        <f t="shared" si="0"/>
        <v>108</v>
      </c>
      <c r="H46" s="1" t="s">
        <v>8</v>
      </c>
      <c r="I46" s="27"/>
      <c r="J46" s="27"/>
      <c r="K46" s="27"/>
      <c r="L46" s="27"/>
      <c r="M46" s="27"/>
      <c r="N46" s="27"/>
      <c r="O46" s="27"/>
      <c r="P46" s="27">
        <v>5000</v>
      </c>
      <c r="Q46" s="27">
        <v>5000</v>
      </c>
      <c r="R46" s="27">
        <v>5000</v>
      </c>
      <c r="S46" s="27">
        <v>5000</v>
      </c>
      <c r="T46" s="27">
        <v>5000</v>
      </c>
      <c r="U46" s="27">
        <v>5000</v>
      </c>
      <c r="V46" s="53">
        <v>5000</v>
      </c>
      <c r="W46" s="49">
        <f t="shared" si="4"/>
        <v>35000</v>
      </c>
      <c r="X46" s="42"/>
      <c r="Y46" s="37" t="s">
        <v>41</v>
      </c>
      <c r="Z46" s="26">
        <f>+F46*W46</f>
        <v>52500</v>
      </c>
      <c r="AB46" s="83">
        <f t="shared" si="5"/>
        <v>35000</v>
      </c>
    </row>
    <row r="47" spans="1:28" ht="12.75" x14ac:dyDescent="0.2">
      <c r="A47" s="40" t="s">
        <v>5</v>
      </c>
      <c r="B47" s="1" t="s">
        <v>41</v>
      </c>
      <c r="C47" s="19" t="s">
        <v>114</v>
      </c>
      <c r="D47" s="1" t="s">
        <v>26</v>
      </c>
      <c r="E47" s="25"/>
      <c r="F47" s="65">
        <v>0.55000000000000004</v>
      </c>
      <c r="G47" s="65">
        <f t="shared" si="0"/>
        <v>0</v>
      </c>
      <c r="H47" s="1" t="s">
        <v>8</v>
      </c>
      <c r="I47" s="27"/>
      <c r="J47" s="27"/>
      <c r="K47" s="27"/>
      <c r="L47" s="27"/>
      <c r="M47" s="29"/>
      <c r="N47" s="27"/>
      <c r="O47" s="27"/>
      <c r="P47" s="27">
        <v>5000</v>
      </c>
      <c r="Q47" s="27">
        <v>5000</v>
      </c>
      <c r="R47" s="27">
        <v>5000</v>
      </c>
      <c r="S47" s="27">
        <v>5000</v>
      </c>
      <c r="T47" s="27">
        <v>5000</v>
      </c>
      <c r="U47" s="27">
        <v>5000</v>
      </c>
      <c r="V47" s="53">
        <v>5000</v>
      </c>
      <c r="W47" s="49">
        <f t="shared" si="4"/>
        <v>35000</v>
      </c>
      <c r="X47" s="42"/>
      <c r="Y47" s="37" t="s">
        <v>41</v>
      </c>
      <c r="Z47" s="7" t="e">
        <f>+W47*#REF!</f>
        <v>#REF!</v>
      </c>
      <c r="AB47" s="83">
        <f t="shared" si="5"/>
        <v>35000</v>
      </c>
    </row>
    <row r="48" spans="1:28" ht="12.75" x14ac:dyDescent="0.2">
      <c r="A48" s="40" t="s">
        <v>5</v>
      </c>
      <c r="B48" s="1" t="s">
        <v>41</v>
      </c>
      <c r="C48" s="19" t="s">
        <v>115</v>
      </c>
      <c r="D48" s="1">
        <v>72</v>
      </c>
      <c r="E48" s="25"/>
      <c r="F48" s="75">
        <v>2.0499999999999998</v>
      </c>
      <c r="G48" s="65">
        <f t="shared" si="0"/>
        <v>147.6</v>
      </c>
      <c r="H48" s="1" t="s">
        <v>8</v>
      </c>
      <c r="I48" s="27"/>
      <c r="J48" s="27"/>
      <c r="K48" s="27"/>
      <c r="L48" s="27"/>
      <c r="M48" s="27">
        <v>0</v>
      </c>
      <c r="N48" s="27">
        <v>0</v>
      </c>
      <c r="O48" s="27">
        <v>0</v>
      </c>
      <c r="P48" s="27">
        <v>0</v>
      </c>
      <c r="Q48" s="27">
        <v>0</v>
      </c>
      <c r="R48" s="27">
        <v>500</v>
      </c>
      <c r="S48" s="27">
        <v>500</v>
      </c>
      <c r="T48" s="27">
        <v>500</v>
      </c>
      <c r="U48" s="27">
        <v>500</v>
      </c>
      <c r="V48" s="53">
        <v>500</v>
      </c>
      <c r="W48" s="49">
        <f t="shared" si="4"/>
        <v>2500</v>
      </c>
      <c r="X48" s="42"/>
      <c r="Y48" s="37" t="s">
        <v>41</v>
      </c>
      <c r="Z48" s="26">
        <f>+F48*W48</f>
        <v>5125</v>
      </c>
      <c r="AB48" s="83">
        <f t="shared" si="5"/>
        <v>2500</v>
      </c>
    </row>
    <row r="49" spans="1:28" ht="12.75" x14ac:dyDescent="0.2">
      <c r="A49" s="40" t="s">
        <v>5</v>
      </c>
      <c r="B49" s="2" t="s">
        <v>41</v>
      </c>
      <c r="C49" s="9" t="s">
        <v>42</v>
      </c>
      <c r="D49" s="10">
        <v>24</v>
      </c>
      <c r="E49" s="6"/>
      <c r="F49" s="65">
        <v>2.0499999999999998</v>
      </c>
      <c r="G49" s="65">
        <f t="shared" si="0"/>
        <v>49.199999999999996</v>
      </c>
      <c r="H49" s="4" t="s">
        <v>8</v>
      </c>
      <c r="I49" s="5"/>
      <c r="J49" s="11"/>
      <c r="K49" s="11"/>
      <c r="L49" s="11"/>
      <c r="M49" s="11"/>
      <c r="N49" s="11"/>
      <c r="O49" s="11"/>
      <c r="P49" s="11"/>
      <c r="Q49" s="11">
        <v>720</v>
      </c>
      <c r="R49" s="11"/>
      <c r="S49" s="11"/>
      <c r="T49" s="11">
        <v>1000</v>
      </c>
      <c r="U49" s="11"/>
      <c r="V49" s="51"/>
      <c r="W49" s="49">
        <f t="shared" si="4"/>
        <v>1720</v>
      </c>
      <c r="X49" s="41"/>
      <c r="Y49" s="35" t="s">
        <v>41</v>
      </c>
      <c r="Z49" s="7">
        <f>+W49*F49</f>
        <v>3525.9999999999995</v>
      </c>
      <c r="AB49" s="83">
        <f t="shared" si="5"/>
        <v>1720</v>
      </c>
    </row>
    <row r="50" spans="1:28" ht="12.75" x14ac:dyDescent="0.2">
      <c r="A50" s="40" t="s">
        <v>5</v>
      </c>
      <c r="B50" s="1" t="s">
        <v>39</v>
      </c>
      <c r="C50" s="19" t="s">
        <v>212</v>
      </c>
      <c r="D50" s="1">
        <v>72</v>
      </c>
      <c r="E50" s="25"/>
      <c r="F50" s="65">
        <v>1.77</v>
      </c>
      <c r="G50" s="65">
        <f t="shared" si="0"/>
        <v>127.44</v>
      </c>
      <c r="H50" s="10" t="s">
        <v>101</v>
      </c>
      <c r="I50" s="27"/>
      <c r="J50" s="27"/>
      <c r="K50" s="29"/>
      <c r="L50" s="82">
        <f>'[1]MGN Liner Weekly Avail - 16 wks'!C57</f>
        <v>0</v>
      </c>
      <c r="M50" s="82">
        <f>'[1]MGN Liner Weekly Avail - 16 wks'!D57+'[1]MGN Liner Weekly Avail - 16 wks'!E57</f>
        <v>0</v>
      </c>
      <c r="N50" s="82" t="s">
        <v>102</v>
      </c>
      <c r="O50" s="82">
        <f>'[1]MGN Liner Weekly Avail - 16 wks'!I57+'[1]MGN Liner Weekly Avail - 16 wks'!J57+'[1]MGN Liner Weekly Avail - 16 wks'!K57</f>
        <v>0</v>
      </c>
      <c r="P50" s="82">
        <f>'[1]MGN Liner Weekly Avail - 16 wks'!L57+'[1]MGN Liner Weekly Avail - 16 wks'!M57</f>
        <v>0</v>
      </c>
      <c r="Q50" s="82">
        <f>3500+2100</f>
        <v>5600</v>
      </c>
      <c r="R50" s="82">
        <f>'[1]MGN Liner Weekly Avail - 16 wks'!Q57+'[1]MGN Liner Weekly Avail - 16 wks'!R57</f>
        <v>0</v>
      </c>
      <c r="S50" s="82" t="s">
        <v>102</v>
      </c>
      <c r="T50" s="82">
        <v>4100</v>
      </c>
      <c r="U50" s="82">
        <v>3500</v>
      </c>
      <c r="V50" s="84" t="s">
        <v>102</v>
      </c>
      <c r="W50" s="49">
        <f t="shared" si="4"/>
        <v>13200</v>
      </c>
      <c r="X50" s="42"/>
      <c r="Y50" s="37" t="s">
        <v>39</v>
      </c>
      <c r="Z50" s="26">
        <f t="shared" ref="Z50:Z55" si="6">+F50*W50</f>
        <v>23364</v>
      </c>
      <c r="AB50" s="83">
        <f t="shared" si="5"/>
        <v>13200</v>
      </c>
    </row>
    <row r="51" spans="1:28" ht="12.75" x14ac:dyDescent="0.2">
      <c r="A51" s="40" t="s">
        <v>5</v>
      </c>
      <c r="B51" s="1" t="s">
        <v>39</v>
      </c>
      <c r="C51" s="19" t="s">
        <v>213</v>
      </c>
      <c r="D51" s="1">
        <v>72</v>
      </c>
      <c r="E51" s="25">
        <v>0.35</v>
      </c>
      <c r="F51" s="65">
        <v>1.8</v>
      </c>
      <c r="G51" s="65">
        <f t="shared" si="0"/>
        <v>154.79999999999998</v>
      </c>
      <c r="H51" s="10" t="s">
        <v>101</v>
      </c>
      <c r="I51" s="27"/>
      <c r="J51" s="27"/>
      <c r="K51" s="29"/>
      <c r="L51" s="82">
        <f>'[1]MGN Liner Weekly Avail - 16 wks'!C58</f>
        <v>0</v>
      </c>
      <c r="M51" s="82">
        <f>'[1]MGN Liner Weekly Avail - 16 wks'!D58+'[1]MGN Liner Weekly Avail - 16 wks'!E58</f>
        <v>0</v>
      </c>
      <c r="N51" s="82">
        <f>'[1]MGN Liner Weekly Avail - 16 wks'!F58+'[1]MGN Liner Weekly Avail - 16 wks'!G58+'[1]MGN Liner Weekly Avail - 16 wks'!H58</f>
        <v>200</v>
      </c>
      <c r="O51" s="82">
        <v>100</v>
      </c>
      <c r="P51" s="82">
        <f>'[1]MGN Liner Weekly Avail - 16 wks'!L58+'[1]MGN Liner Weekly Avail - 16 wks'!M58</f>
        <v>0</v>
      </c>
      <c r="Q51" s="82">
        <f>'[1]MGN Liner Weekly Avail - 16 wks'!N58+'[1]MGN Liner Weekly Avail - 16 wks'!O58+'[1]MGN Liner Weekly Avail - 16 wks'!P58</f>
        <v>0</v>
      </c>
      <c r="R51" s="82">
        <f>'[1]MGN Liner Weekly Avail - 16 wks'!Q58+'[1]MGN Liner Weekly Avail - 16 wks'!R58</f>
        <v>0</v>
      </c>
      <c r="S51" s="82">
        <f>'[1]MGN Liner Weekly Avail - 16 wks'!S58+'[1]MGN Liner Weekly Avail - 16 wks'!T58</f>
        <v>0</v>
      </c>
      <c r="T51" s="82">
        <f>'[1]MGN Liner Weekly Avail - 16 wks'!U58+'[1]MGN Liner Weekly Avail - 16 wks'!V58</f>
        <v>0</v>
      </c>
      <c r="U51" s="82">
        <f>'[1]MGN Liner Weekly Avail - 16 wks'!W58+'[1]MGN Liner Weekly Avail - 16 wks'!X58</f>
        <v>0</v>
      </c>
      <c r="V51" s="84">
        <f>'[1]MGN Liner Weekly Avail - 16 wks'!Y58+'[1]MGN Liner Weekly Avail - 16 wks'!Z58+'[1]MGN Liner Weekly Avail - 16 wks'!AA58</f>
        <v>0</v>
      </c>
      <c r="W51" s="49">
        <f t="shared" si="4"/>
        <v>300</v>
      </c>
      <c r="X51" s="42"/>
      <c r="Y51" s="37" t="s">
        <v>39</v>
      </c>
      <c r="Z51" s="26">
        <f t="shared" si="6"/>
        <v>540</v>
      </c>
      <c r="AB51" s="83">
        <f t="shared" si="5"/>
        <v>300</v>
      </c>
    </row>
    <row r="52" spans="1:28" ht="12.75" x14ac:dyDescent="0.2">
      <c r="A52" s="40" t="s">
        <v>5</v>
      </c>
      <c r="B52" s="1" t="s">
        <v>39</v>
      </c>
      <c r="C52" s="19" t="s">
        <v>214</v>
      </c>
      <c r="D52" s="1">
        <v>75</v>
      </c>
      <c r="E52" s="25"/>
      <c r="F52" s="65">
        <v>1.8</v>
      </c>
      <c r="G52" s="65">
        <f t="shared" si="0"/>
        <v>135</v>
      </c>
      <c r="H52" s="10" t="s">
        <v>101</v>
      </c>
      <c r="I52" s="27"/>
      <c r="J52" s="27"/>
      <c r="K52" s="29"/>
      <c r="L52" s="82">
        <f>'[1]MGN Liner Weekly Avail - 16 wks'!C59</f>
        <v>0</v>
      </c>
      <c r="M52" s="82">
        <f>'[1]MGN Liner Weekly Avail - 16 wks'!D59+'[1]MGN Liner Weekly Avail - 16 wks'!E59</f>
        <v>0</v>
      </c>
      <c r="N52" s="82">
        <f>'[1]MGN Liner Weekly Avail - 16 wks'!F59+'[1]MGN Liner Weekly Avail - 16 wks'!G59+'[1]MGN Liner Weekly Avail - 16 wks'!H59</f>
        <v>0</v>
      </c>
      <c r="O52" s="82">
        <f>'[1]MGN Liner Weekly Avail - 16 wks'!I59+'[1]MGN Liner Weekly Avail - 16 wks'!J59+'[1]MGN Liner Weekly Avail - 16 wks'!K59</f>
        <v>250</v>
      </c>
      <c r="P52" s="82">
        <f>'[1]MGN Liner Weekly Avail - 16 wks'!L59+'[1]MGN Liner Weekly Avail - 16 wks'!M59</f>
        <v>0</v>
      </c>
      <c r="Q52" s="82">
        <f>'[1]MGN Liner Weekly Avail - 16 wks'!N59+'[1]MGN Liner Weekly Avail - 16 wks'!O59+'[1]MGN Liner Weekly Avail - 16 wks'!P59</f>
        <v>0</v>
      </c>
      <c r="R52" s="82">
        <f>'[1]MGN Liner Weekly Avail - 16 wks'!Q59+'[1]MGN Liner Weekly Avail - 16 wks'!R59</f>
        <v>0</v>
      </c>
      <c r="S52" s="82">
        <f>'[1]MGN Liner Weekly Avail - 16 wks'!S59+'[1]MGN Liner Weekly Avail - 16 wks'!T59</f>
        <v>0</v>
      </c>
      <c r="T52" s="82">
        <f>'[1]MGN Liner Weekly Avail - 16 wks'!U59+'[1]MGN Liner Weekly Avail - 16 wks'!V59</f>
        <v>784</v>
      </c>
      <c r="U52" s="82">
        <f>'[1]MGN Liner Weekly Avail - 16 wks'!W59+'[1]MGN Liner Weekly Avail - 16 wks'!X59</f>
        <v>0</v>
      </c>
      <c r="V52" s="84">
        <f>'[1]MGN Liner Weekly Avail - 16 wks'!Y59+'[1]MGN Liner Weekly Avail - 16 wks'!Z59+'[1]MGN Liner Weekly Avail - 16 wks'!AA59</f>
        <v>0</v>
      </c>
      <c r="W52" s="49">
        <f t="shared" si="4"/>
        <v>1034</v>
      </c>
      <c r="X52" s="42"/>
      <c r="Y52" s="37" t="s">
        <v>39</v>
      </c>
      <c r="Z52" s="26">
        <f t="shared" si="6"/>
        <v>1861.2</v>
      </c>
      <c r="AB52" s="83">
        <f t="shared" si="5"/>
        <v>1034</v>
      </c>
    </row>
    <row r="53" spans="1:28" ht="12.75" x14ac:dyDescent="0.2">
      <c r="A53" s="40" t="s">
        <v>5</v>
      </c>
      <c r="B53" s="1" t="s">
        <v>39</v>
      </c>
      <c r="C53" s="19" t="s">
        <v>215</v>
      </c>
      <c r="D53" s="1">
        <v>72</v>
      </c>
      <c r="E53" s="25">
        <v>0.2</v>
      </c>
      <c r="F53" s="65">
        <v>1.8</v>
      </c>
      <c r="G53" s="65">
        <f t="shared" si="0"/>
        <v>144</v>
      </c>
      <c r="H53" s="10" t="s">
        <v>101</v>
      </c>
      <c r="I53" s="27"/>
      <c r="J53" s="27"/>
      <c r="K53" s="29"/>
      <c r="L53" s="82">
        <f>'[1]MGN Liner Weekly Avail - 16 wks'!C60</f>
        <v>0</v>
      </c>
      <c r="M53" s="82">
        <f>'[1]MGN Liner Weekly Avail - 16 wks'!D60+'[1]MGN Liner Weekly Avail - 16 wks'!E60</f>
        <v>0</v>
      </c>
      <c r="N53" s="82">
        <v>350</v>
      </c>
      <c r="O53" s="82">
        <f>'[1]MGN Liner Weekly Avail - 16 wks'!I60+'[1]MGN Liner Weekly Avail - 16 wks'!J60+'[1]MGN Liner Weekly Avail - 16 wks'!K60</f>
        <v>1000</v>
      </c>
      <c r="P53" s="82">
        <f>'[1]MGN Liner Weekly Avail - 16 wks'!L60+'[1]MGN Liner Weekly Avail - 16 wks'!M60</f>
        <v>1000</v>
      </c>
      <c r="Q53" s="82">
        <f>'[1]MGN Liner Weekly Avail - 16 wks'!N60+'[1]MGN Liner Weekly Avail - 16 wks'!O60+'[1]MGN Liner Weekly Avail - 16 wks'!P60</f>
        <v>0</v>
      </c>
      <c r="R53" s="82">
        <f>'[1]MGN Liner Weekly Avail - 16 wks'!Q60+'[1]MGN Liner Weekly Avail - 16 wks'!R60</f>
        <v>0</v>
      </c>
      <c r="S53" s="82">
        <f>'[1]MGN Liner Weekly Avail - 16 wks'!S60+'[1]MGN Liner Weekly Avail - 16 wks'!T60</f>
        <v>0</v>
      </c>
      <c r="T53" s="82">
        <f>'[1]MGN Liner Weekly Avail - 16 wks'!U60+'[1]MGN Liner Weekly Avail - 16 wks'!V60</f>
        <v>0</v>
      </c>
      <c r="U53" s="82">
        <f>'[1]MGN Liner Weekly Avail - 16 wks'!W60+'[1]MGN Liner Weekly Avail - 16 wks'!X60</f>
        <v>0</v>
      </c>
      <c r="V53" s="84">
        <f>'[1]MGN Liner Weekly Avail - 16 wks'!Y60+'[1]MGN Liner Weekly Avail - 16 wks'!Z60+'[1]MGN Liner Weekly Avail - 16 wks'!AA60</f>
        <v>0</v>
      </c>
      <c r="W53" s="49">
        <f t="shared" si="4"/>
        <v>2350</v>
      </c>
      <c r="X53" s="42"/>
      <c r="Y53" s="37" t="s">
        <v>39</v>
      </c>
      <c r="Z53" s="26">
        <f t="shared" si="6"/>
        <v>4230</v>
      </c>
      <c r="AB53" s="83">
        <f t="shared" si="5"/>
        <v>2350</v>
      </c>
    </row>
    <row r="54" spans="1:28" ht="12.75" x14ac:dyDescent="0.2">
      <c r="A54" s="40" t="s">
        <v>5</v>
      </c>
      <c r="B54" s="1" t="s">
        <v>39</v>
      </c>
      <c r="C54" s="19" t="s">
        <v>216</v>
      </c>
      <c r="D54" s="1">
        <v>72</v>
      </c>
      <c r="E54" s="25">
        <v>0.3</v>
      </c>
      <c r="F54" s="65">
        <v>1.77</v>
      </c>
      <c r="G54" s="65">
        <f t="shared" si="0"/>
        <v>149.04</v>
      </c>
      <c r="H54" s="10" t="s">
        <v>101</v>
      </c>
      <c r="I54" s="27"/>
      <c r="J54" s="27"/>
      <c r="K54" s="29"/>
      <c r="L54" s="82">
        <f>'[1]MGN Liner Weekly Avail - 16 wks'!C61</f>
        <v>0</v>
      </c>
      <c r="M54" s="82">
        <f>'[1]MGN Liner Weekly Avail - 16 wks'!D61+'[1]MGN Liner Weekly Avail - 16 wks'!E61</f>
        <v>0</v>
      </c>
      <c r="N54" s="82">
        <f>'[1]MGN Liner Weekly Avail - 16 wks'!F61+'[1]MGN Liner Weekly Avail - 16 wks'!G61+'[1]MGN Liner Weekly Avail - 16 wks'!H61</f>
        <v>0</v>
      </c>
      <c r="O54" s="82" t="s">
        <v>102</v>
      </c>
      <c r="P54" s="82">
        <v>318</v>
      </c>
      <c r="Q54" s="82">
        <v>1000</v>
      </c>
      <c r="R54" s="82">
        <v>1100</v>
      </c>
      <c r="S54" s="82">
        <f>'[1]MGN Liner Weekly Avail - 16 wks'!S61+'[1]MGN Liner Weekly Avail - 16 wks'!T61</f>
        <v>0</v>
      </c>
      <c r="T54" s="82">
        <f>'[1]MGN Liner Weekly Avail - 16 wks'!U61+'[1]MGN Liner Weekly Avail - 16 wks'!V61</f>
        <v>2500</v>
      </c>
      <c r="U54" s="82">
        <f>'[1]MGN Liner Weekly Avail - 16 wks'!W61+'[1]MGN Liner Weekly Avail - 16 wks'!X61</f>
        <v>1500</v>
      </c>
      <c r="V54" s="84">
        <f>'[1]MGN Liner Weekly Avail - 16 wks'!Y61+'[1]MGN Liner Weekly Avail - 16 wks'!Z61+'[1]MGN Liner Weekly Avail - 16 wks'!AA61</f>
        <v>0</v>
      </c>
      <c r="W54" s="49">
        <f t="shared" si="4"/>
        <v>6418</v>
      </c>
      <c r="X54" s="42"/>
      <c r="Y54" s="37" t="s">
        <v>39</v>
      </c>
      <c r="Z54" s="26">
        <f t="shared" si="6"/>
        <v>11359.86</v>
      </c>
      <c r="AB54" s="83">
        <f t="shared" si="5"/>
        <v>6418</v>
      </c>
    </row>
    <row r="55" spans="1:28" ht="12.75" x14ac:dyDescent="0.2">
      <c r="A55" s="40" t="s">
        <v>5</v>
      </c>
      <c r="B55" s="1" t="s">
        <v>39</v>
      </c>
      <c r="C55" s="19" t="s">
        <v>217</v>
      </c>
      <c r="D55" s="1">
        <v>72</v>
      </c>
      <c r="E55" s="25"/>
      <c r="F55" s="65">
        <v>1.8</v>
      </c>
      <c r="G55" s="65">
        <f t="shared" si="0"/>
        <v>129.6</v>
      </c>
      <c r="H55" s="10" t="s">
        <v>101</v>
      </c>
      <c r="I55" s="27"/>
      <c r="J55" s="27"/>
      <c r="K55" s="29"/>
      <c r="L55" s="82">
        <f>'[1]MGN Liner Weekly Avail - 16 wks'!C62</f>
        <v>0</v>
      </c>
      <c r="M55" s="82">
        <f>'[1]MGN Liner Weekly Avail - 16 wks'!D62+'[1]MGN Liner Weekly Avail - 16 wks'!E62</f>
        <v>0</v>
      </c>
      <c r="N55" s="82">
        <f>'[1]MGN Liner Weekly Avail - 16 wks'!F62+'[1]MGN Liner Weekly Avail - 16 wks'!G62+'[1]MGN Liner Weekly Avail - 16 wks'!H62</f>
        <v>0</v>
      </c>
      <c r="O55" s="82">
        <f>'[1]MGN Liner Weekly Avail - 16 wks'!I62+'[1]MGN Liner Weekly Avail - 16 wks'!J62+'[1]MGN Liner Weekly Avail - 16 wks'!K62</f>
        <v>0</v>
      </c>
      <c r="P55" s="82">
        <f>'[1]MGN Liner Weekly Avail - 16 wks'!L62+'[1]MGN Liner Weekly Avail - 16 wks'!M62</f>
        <v>0</v>
      </c>
      <c r="Q55" s="82">
        <f>'[1]MGN Liner Weekly Avail - 16 wks'!N62+'[1]MGN Liner Weekly Avail - 16 wks'!O62+'[1]MGN Liner Weekly Avail - 16 wks'!P62</f>
        <v>1450</v>
      </c>
      <c r="R55" s="82">
        <f>'[1]MGN Liner Weekly Avail - 16 wks'!Q62+'[1]MGN Liner Weekly Avail - 16 wks'!R62</f>
        <v>0</v>
      </c>
      <c r="S55" s="82">
        <f>'[1]MGN Liner Weekly Avail - 16 wks'!S62+'[1]MGN Liner Weekly Avail - 16 wks'!T62</f>
        <v>0</v>
      </c>
      <c r="T55" s="82">
        <f>'[1]MGN Liner Weekly Avail - 16 wks'!U62+'[1]MGN Liner Weekly Avail - 16 wks'!V62</f>
        <v>0</v>
      </c>
      <c r="U55" s="82">
        <f>'[1]MGN Liner Weekly Avail - 16 wks'!W62+'[1]MGN Liner Weekly Avail - 16 wks'!X62</f>
        <v>0</v>
      </c>
      <c r="V55" s="84">
        <f>'[1]MGN Liner Weekly Avail - 16 wks'!Y62+'[1]MGN Liner Weekly Avail - 16 wks'!Z62+'[1]MGN Liner Weekly Avail - 16 wks'!AA62</f>
        <v>1100</v>
      </c>
      <c r="W55" s="49">
        <f t="shared" si="4"/>
        <v>2550</v>
      </c>
      <c r="X55" s="42"/>
      <c r="Y55" s="37" t="s">
        <v>39</v>
      </c>
      <c r="Z55" s="26">
        <f t="shared" si="6"/>
        <v>4590</v>
      </c>
      <c r="AB55" s="83">
        <f t="shared" si="5"/>
        <v>2550</v>
      </c>
    </row>
    <row r="56" spans="1:28" ht="12.75" x14ac:dyDescent="0.2">
      <c r="A56" s="40" t="s">
        <v>5</v>
      </c>
      <c r="B56" s="2" t="s">
        <v>43</v>
      </c>
      <c r="C56" s="13" t="s">
        <v>211</v>
      </c>
      <c r="D56" s="10">
        <v>72</v>
      </c>
      <c r="E56" s="6"/>
      <c r="F56" s="65">
        <v>1.08</v>
      </c>
      <c r="G56" s="65">
        <f t="shared" si="0"/>
        <v>77.760000000000005</v>
      </c>
      <c r="H56" s="4" t="s">
        <v>8</v>
      </c>
      <c r="I56" s="5"/>
      <c r="J56" s="11"/>
      <c r="K56" s="78"/>
      <c r="L56" s="11"/>
      <c r="M56" s="11"/>
      <c r="N56" s="11"/>
      <c r="O56" s="11"/>
      <c r="P56" s="11">
        <v>0</v>
      </c>
      <c r="Q56" s="11">
        <v>0</v>
      </c>
      <c r="R56" s="11">
        <v>0</v>
      </c>
      <c r="S56" s="11">
        <v>2592</v>
      </c>
      <c r="T56" s="11">
        <v>1008</v>
      </c>
      <c r="U56" s="11">
        <v>0</v>
      </c>
      <c r="V56" s="51">
        <v>0</v>
      </c>
      <c r="W56" s="49">
        <f t="shared" si="4"/>
        <v>3600</v>
      </c>
      <c r="X56" s="41" t="s">
        <v>44</v>
      </c>
      <c r="Y56" s="35" t="s">
        <v>43</v>
      </c>
      <c r="Z56" s="7">
        <f>+W56*F56</f>
        <v>3888.0000000000005</v>
      </c>
      <c r="AB56" s="83">
        <f t="shared" si="5"/>
        <v>3600</v>
      </c>
    </row>
    <row r="57" spans="1:28" ht="12.75" x14ac:dyDescent="0.2">
      <c r="A57" s="40" t="s">
        <v>5</v>
      </c>
      <c r="B57" s="1" t="s">
        <v>45</v>
      </c>
      <c r="C57" s="19" t="s">
        <v>201</v>
      </c>
      <c r="D57" s="1">
        <v>72</v>
      </c>
      <c r="E57" s="76"/>
      <c r="F57" s="75">
        <v>1.74</v>
      </c>
      <c r="G57" s="65">
        <f t="shared" si="0"/>
        <v>125.28</v>
      </c>
      <c r="H57" s="10" t="s">
        <v>101</v>
      </c>
      <c r="I57" s="27"/>
      <c r="J57" s="27"/>
      <c r="K57" s="29"/>
      <c r="L57" s="82">
        <f>'[1]MGN Liner Weekly Avail - 16 wks'!C68</f>
        <v>0</v>
      </c>
      <c r="M57" s="82">
        <f>'[1]MGN Liner Weekly Avail - 16 wks'!D68+'[1]MGN Liner Weekly Avail - 16 wks'!E68</f>
        <v>0</v>
      </c>
      <c r="N57" s="82" t="s">
        <v>102</v>
      </c>
      <c r="O57" s="82" t="s">
        <v>102</v>
      </c>
      <c r="P57" s="82" t="s">
        <v>102</v>
      </c>
      <c r="Q57" s="82" t="s">
        <v>102</v>
      </c>
      <c r="R57" s="82" t="s">
        <v>102</v>
      </c>
      <c r="S57" s="82" t="s">
        <v>102</v>
      </c>
      <c r="T57" s="82" t="s">
        <v>102</v>
      </c>
      <c r="U57" s="82" t="s">
        <v>102</v>
      </c>
      <c r="V57" s="82" t="s">
        <v>102</v>
      </c>
      <c r="W57" s="49">
        <f t="shared" si="4"/>
        <v>0</v>
      </c>
      <c r="X57" s="42"/>
      <c r="Y57" s="37" t="s">
        <v>45</v>
      </c>
      <c r="Z57" s="26">
        <f t="shared" ref="Z57:Z68" si="7">+F57*W57</f>
        <v>0</v>
      </c>
      <c r="AB57" s="83">
        <f t="shared" si="5"/>
        <v>0</v>
      </c>
    </row>
    <row r="58" spans="1:28" ht="12.75" x14ac:dyDescent="0.2">
      <c r="A58" s="40" t="s">
        <v>5</v>
      </c>
      <c r="B58" s="1" t="s">
        <v>45</v>
      </c>
      <c r="C58" s="19" t="s">
        <v>202</v>
      </c>
      <c r="D58" s="1">
        <v>72</v>
      </c>
      <c r="E58" s="76"/>
      <c r="F58" s="75">
        <v>1.74</v>
      </c>
      <c r="G58" s="65">
        <f t="shared" si="0"/>
        <v>125.28</v>
      </c>
      <c r="H58" s="10" t="s">
        <v>101</v>
      </c>
      <c r="I58" s="27"/>
      <c r="J58" s="27"/>
      <c r="K58" s="29"/>
      <c r="L58" s="82">
        <v>1656</v>
      </c>
      <c r="M58" s="82">
        <f>'[1]MGN Liner Weekly Avail - 16 wks'!D69+'[1]MGN Liner Weekly Avail - 16 wks'!E69</f>
        <v>0</v>
      </c>
      <c r="N58" s="82">
        <f>'[1]MGN Liner Weekly Avail - 16 wks'!F69+'[1]MGN Liner Weekly Avail - 16 wks'!G69+'[1]MGN Liner Weekly Avail - 16 wks'!H69</f>
        <v>0</v>
      </c>
      <c r="O58" s="82"/>
      <c r="P58" s="82"/>
      <c r="Q58" s="82">
        <f>13000+64+10800</f>
        <v>23864</v>
      </c>
      <c r="R58" s="82">
        <v>4000</v>
      </c>
      <c r="S58" s="82">
        <v>500</v>
      </c>
      <c r="T58" s="82" t="s">
        <v>102</v>
      </c>
      <c r="U58" s="82">
        <v>2500</v>
      </c>
      <c r="V58" s="84">
        <v>5000</v>
      </c>
      <c r="W58" s="49">
        <f t="shared" si="4"/>
        <v>37520</v>
      </c>
      <c r="X58" s="42"/>
      <c r="Y58" s="37" t="s">
        <v>45</v>
      </c>
      <c r="Z58" s="26">
        <f t="shared" si="7"/>
        <v>65284.800000000003</v>
      </c>
      <c r="AB58" s="83">
        <f t="shared" si="5"/>
        <v>37520</v>
      </c>
    </row>
    <row r="59" spans="1:28" ht="12.75" x14ac:dyDescent="0.2">
      <c r="A59" s="40" t="s">
        <v>5</v>
      </c>
      <c r="B59" s="1" t="s">
        <v>45</v>
      </c>
      <c r="C59" s="19" t="s">
        <v>203</v>
      </c>
      <c r="D59" s="1">
        <v>72</v>
      </c>
      <c r="E59" s="25">
        <v>0.35</v>
      </c>
      <c r="F59" s="65">
        <v>1.75</v>
      </c>
      <c r="G59" s="65">
        <f t="shared" si="0"/>
        <v>151.19999999999999</v>
      </c>
      <c r="H59" s="10" t="s">
        <v>101</v>
      </c>
      <c r="I59" s="27"/>
      <c r="J59" s="27"/>
      <c r="K59" s="29"/>
      <c r="L59" s="82">
        <f>'[1]MGN Liner Weekly Avail - 16 wks'!C70</f>
        <v>0</v>
      </c>
      <c r="M59" s="82">
        <f>'[1]MGN Liner Weekly Avail - 16 wks'!D70+'[1]MGN Liner Weekly Avail - 16 wks'!E70</f>
        <v>0</v>
      </c>
      <c r="N59" s="82">
        <f>'[1]MGN Liner Weekly Avail - 16 wks'!F70+'[1]MGN Liner Weekly Avail - 16 wks'!G70+'[1]MGN Liner Weekly Avail - 16 wks'!H70</f>
        <v>0</v>
      </c>
      <c r="O59" s="82">
        <f>'[1]MGN Liner Weekly Avail - 16 wks'!I70+'[1]MGN Liner Weekly Avail - 16 wks'!J70+'[1]MGN Liner Weekly Avail - 16 wks'!K70</f>
        <v>400</v>
      </c>
      <c r="P59" s="82">
        <f>'[1]MGN Liner Weekly Avail - 16 wks'!L70+'[1]MGN Liner Weekly Avail - 16 wks'!M70</f>
        <v>0</v>
      </c>
      <c r="Q59" s="82">
        <f>'[1]MGN Liner Weekly Avail - 16 wks'!N70+'[1]MGN Liner Weekly Avail - 16 wks'!O70+'[1]MGN Liner Weekly Avail - 16 wks'!P70</f>
        <v>300</v>
      </c>
      <c r="R59" s="82">
        <v>3100</v>
      </c>
      <c r="S59" s="82">
        <f>'[1]MGN Liner Weekly Avail - 16 wks'!S70+'[1]MGN Liner Weekly Avail - 16 wks'!T70</f>
        <v>0</v>
      </c>
      <c r="T59" s="82">
        <f>'[1]MGN Liner Weekly Avail - 16 wks'!U70+'[1]MGN Liner Weekly Avail - 16 wks'!V70</f>
        <v>16500</v>
      </c>
      <c r="U59" s="82">
        <f>'[1]MGN Liner Weekly Avail - 16 wks'!W70+'[1]MGN Liner Weekly Avail - 16 wks'!X70</f>
        <v>15200</v>
      </c>
      <c r="V59" s="84">
        <v>70000</v>
      </c>
      <c r="W59" s="49">
        <f t="shared" si="4"/>
        <v>105500</v>
      </c>
      <c r="X59" s="42"/>
      <c r="Y59" s="37" t="s">
        <v>45</v>
      </c>
      <c r="Z59" s="26">
        <f t="shared" si="7"/>
        <v>184625</v>
      </c>
      <c r="AB59" s="83">
        <f t="shared" si="5"/>
        <v>105500</v>
      </c>
    </row>
    <row r="60" spans="1:28" ht="12.75" x14ac:dyDescent="0.2">
      <c r="A60" s="40" t="s">
        <v>5</v>
      </c>
      <c r="B60" s="1" t="s">
        <v>45</v>
      </c>
      <c r="C60" s="19" t="s">
        <v>204</v>
      </c>
      <c r="D60" s="1">
        <v>72</v>
      </c>
      <c r="E60" s="25"/>
      <c r="F60" s="65">
        <v>1.5</v>
      </c>
      <c r="G60" s="65">
        <f t="shared" si="0"/>
        <v>108</v>
      </c>
      <c r="H60" s="1" t="s">
        <v>8</v>
      </c>
      <c r="I60" s="27"/>
      <c r="J60" s="27"/>
      <c r="K60" s="80"/>
      <c r="L60" s="27"/>
      <c r="M60" s="27">
        <v>0</v>
      </c>
      <c r="N60" s="27">
        <v>5000</v>
      </c>
      <c r="O60" s="27">
        <v>5000</v>
      </c>
      <c r="P60" s="27">
        <v>5000</v>
      </c>
      <c r="Q60" s="27">
        <v>5000</v>
      </c>
      <c r="R60" s="27">
        <v>5000</v>
      </c>
      <c r="S60" s="27">
        <v>5000</v>
      </c>
      <c r="T60" s="27">
        <v>5000</v>
      </c>
      <c r="U60" s="27">
        <v>5000</v>
      </c>
      <c r="V60" s="53">
        <v>5000</v>
      </c>
      <c r="W60" s="49">
        <f t="shared" si="4"/>
        <v>45000</v>
      </c>
      <c r="X60" s="42"/>
      <c r="Y60" s="37" t="s">
        <v>45</v>
      </c>
      <c r="Z60" s="26">
        <f t="shared" si="7"/>
        <v>67500</v>
      </c>
      <c r="AB60" s="83">
        <f t="shared" si="5"/>
        <v>45000</v>
      </c>
    </row>
    <row r="61" spans="1:28" ht="12.75" x14ac:dyDescent="0.2">
      <c r="A61" s="40" t="s">
        <v>5</v>
      </c>
      <c r="B61" s="1" t="s">
        <v>45</v>
      </c>
      <c r="C61" s="19" t="s">
        <v>205</v>
      </c>
      <c r="D61" s="1">
        <v>72</v>
      </c>
      <c r="E61" s="25">
        <v>0.35</v>
      </c>
      <c r="F61" s="65">
        <v>1.75</v>
      </c>
      <c r="G61" s="65">
        <f t="shared" si="0"/>
        <v>151.19999999999999</v>
      </c>
      <c r="H61" s="10" t="s">
        <v>101</v>
      </c>
      <c r="I61" s="27"/>
      <c r="J61" s="27"/>
      <c r="K61" s="29"/>
      <c r="L61" s="82">
        <f>'[1]MGN Liner Weekly Avail - 16 wks'!C71</f>
        <v>0</v>
      </c>
      <c r="M61" s="82">
        <v>0</v>
      </c>
      <c r="N61" s="82">
        <f>'[1]MGN Liner Weekly Avail - 16 wks'!F71+'[1]MGN Liner Weekly Avail - 16 wks'!G71+'[1]MGN Liner Weekly Avail - 16 wks'!H71</f>
        <v>0</v>
      </c>
      <c r="O61" s="82">
        <f>'[1]MGN Liner Weekly Avail - 16 wks'!I71+'[1]MGN Liner Weekly Avail - 16 wks'!J71+'[1]MGN Liner Weekly Avail - 16 wks'!K71</f>
        <v>0</v>
      </c>
      <c r="P61" s="82">
        <v>5600</v>
      </c>
      <c r="Q61" s="82">
        <f>'[1]MGN Liner Weekly Avail - 16 wks'!N71+'[1]MGN Liner Weekly Avail - 16 wks'!O71+'[1]MGN Liner Weekly Avail - 16 wks'!P71</f>
        <v>26840</v>
      </c>
      <c r="R61" s="82">
        <v>11300</v>
      </c>
      <c r="S61" s="82">
        <f>'[1]MGN Liner Weekly Avail - 16 wks'!S71+'[1]MGN Liner Weekly Avail - 16 wks'!T71</f>
        <v>0</v>
      </c>
      <c r="T61" s="82">
        <f>'[1]MGN Liner Weekly Avail - 16 wks'!U71+'[1]MGN Liner Weekly Avail - 16 wks'!V71</f>
        <v>20000</v>
      </c>
      <c r="U61" s="82">
        <f>'[1]MGN Liner Weekly Avail - 16 wks'!W71+'[1]MGN Liner Weekly Avail - 16 wks'!X71</f>
        <v>15000</v>
      </c>
      <c r="V61" s="84">
        <v>8000</v>
      </c>
      <c r="W61" s="49">
        <f t="shared" si="4"/>
        <v>86740</v>
      </c>
      <c r="X61" s="42"/>
      <c r="Y61" s="37" t="s">
        <v>45</v>
      </c>
      <c r="Z61" s="26">
        <f t="shared" si="7"/>
        <v>151795</v>
      </c>
      <c r="AB61" s="83">
        <f t="shared" si="5"/>
        <v>86740</v>
      </c>
    </row>
    <row r="62" spans="1:28" ht="12.75" x14ac:dyDescent="0.2">
      <c r="A62" s="40" t="s">
        <v>5</v>
      </c>
      <c r="B62" s="1" t="s">
        <v>45</v>
      </c>
      <c r="C62" s="19" t="s">
        <v>206</v>
      </c>
      <c r="D62" s="1">
        <v>72</v>
      </c>
      <c r="E62" s="25"/>
      <c r="F62" s="65">
        <v>1.77</v>
      </c>
      <c r="G62" s="65">
        <f t="shared" si="0"/>
        <v>127.44</v>
      </c>
      <c r="H62" s="10" t="s">
        <v>101</v>
      </c>
      <c r="I62" s="27"/>
      <c r="J62" s="27"/>
      <c r="K62" s="29"/>
      <c r="L62" s="82">
        <f>'[1]MGN Liner Weekly Avail - 16 wks'!C72</f>
        <v>0</v>
      </c>
      <c r="M62" s="82">
        <f>'[1]MGN Liner Weekly Avail - 16 wks'!D72+'[1]MGN Liner Weekly Avail - 16 wks'!E72</f>
        <v>0</v>
      </c>
      <c r="N62" s="82">
        <f>'[1]MGN Liner Weekly Avail - 16 wks'!F72+'[1]MGN Liner Weekly Avail - 16 wks'!G72+'[1]MGN Liner Weekly Avail - 16 wks'!H72</f>
        <v>0</v>
      </c>
      <c r="O62" s="82" t="s">
        <v>102</v>
      </c>
      <c r="P62" s="82">
        <f>'[1]MGN Liner Weekly Avail - 16 wks'!L72+'[1]MGN Liner Weekly Avail - 16 wks'!M72</f>
        <v>268</v>
      </c>
      <c r="Q62" s="82">
        <f>'[1]MGN Liner Weekly Avail - 16 wks'!N72+'[1]MGN Liner Weekly Avail - 16 wks'!O72+'[1]MGN Liner Weekly Avail - 16 wks'!P72</f>
        <v>0</v>
      </c>
      <c r="R62" s="82">
        <f>'[1]MGN Liner Weekly Avail - 16 wks'!Q72+'[1]MGN Liner Weekly Avail - 16 wks'!R72</f>
        <v>0</v>
      </c>
      <c r="S62" s="82">
        <f>'[1]MGN Liner Weekly Avail - 16 wks'!S72+'[1]MGN Liner Weekly Avail - 16 wks'!T72</f>
        <v>0</v>
      </c>
      <c r="T62" s="82">
        <f>'[1]MGN Liner Weekly Avail - 16 wks'!U72+'[1]MGN Liner Weekly Avail - 16 wks'!V72</f>
        <v>0</v>
      </c>
      <c r="U62" s="82">
        <v>16000</v>
      </c>
      <c r="V62" s="84" t="s">
        <v>102</v>
      </c>
      <c r="W62" s="49">
        <f t="shared" si="4"/>
        <v>16268</v>
      </c>
      <c r="X62" s="42"/>
      <c r="Y62" s="37" t="s">
        <v>45</v>
      </c>
      <c r="Z62" s="26">
        <f t="shared" si="7"/>
        <v>28794.36</v>
      </c>
      <c r="AB62" s="83">
        <f t="shared" si="5"/>
        <v>16268</v>
      </c>
    </row>
    <row r="63" spans="1:28" ht="12.75" x14ac:dyDescent="0.2">
      <c r="A63" s="40" t="s">
        <v>5</v>
      </c>
      <c r="B63" s="1" t="s">
        <v>45</v>
      </c>
      <c r="C63" s="19" t="s">
        <v>207</v>
      </c>
      <c r="D63" s="1">
        <v>72</v>
      </c>
      <c r="E63" s="25"/>
      <c r="F63" s="65">
        <v>1.75</v>
      </c>
      <c r="G63" s="65">
        <f t="shared" si="0"/>
        <v>126</v>
      </c>
      <c r="H63" s="10" t="s">
        <v>101</v>
      </c>
      <c r="I63" s="27"/>
      <c r="J63" s="27"/>
      <c r="K63" s="29"/>
      <c r="L63" s="82">
        <f>'[1]MGN Liner Weekly Avail - 16 wks'!C73</f>
        <v>0</v>
      </c>
      <c r="M63" s="82">
        <f>'[1]MGN Liner Weekly Avail - 16 wks'!D73+'[1]MGN Liner Weekly Avail - 16 wks'!E73</f>
        <v>0</v>
      </c>
      <c r="N63" s="82">
        <f>'[1]MGN Liner Weekly Avail - 16 wks'!F73+'[1]MGN Liner Weekly Avail - 16 wks'!G73+'[1]MGN Liner Weekly Avail - 16 wks'!H73</f>
        <v>0</v>
      </c>
      <c r="O63" s="82">
        <f>'[1]MGN Liner Weekly Avail - 16 wks'!I73+'[1]MGN Liner Weekly Avail - 16 wks'!J73+'[1]MGN Liner Weekly Avail - 16 wks'!K73</f>
        <v>2000</v>
      </c>
      <c r="P63" s="82">
        <f>'[1]MGN Liner Weekly Avail - 16 wks'!L73+'[1]MGN Liner Weekly Avail - 16 wks'!M73</f>
        <v>8000</v>
      </c>
      <c r="Q63" s="82">
        <f>'[1]MGN Liner Weekly Avail - 16 wks'!N73+'[1]MGN Liner Weekly Avail - 16 wks'!O73+'[1]MGN Liner Weekly Avail - 16 wks'!P73</f>
        <v>500</v>
      </c>
      <c r="R63" s="82">
        <f>'[1]MGN Liner Weekly Avail - 16 wks'!Q73+'[1]MGN Liner Weekly Avail - 16 wks'!R73</f>
        <v>0</v>
      </c>
      <c r="S63" s="82">
        <f>'[1]MGN Liner Weekly Avail - 16 wks'!S73+'[1]MGN Liner Weekly Avail - 16 wks'!T73</f>
        <v>2100</v>
      </c>
      <c r="T63" s="82">
        <f>'[1]MGN Liner Weekly Avail - 16 wks'!U73+'[1]MGN Liner Weekly Avail - 16 wks'!V73</f>
        <v>0</v>
      </c>
      <c r="U63" s="82">
        <f>'[1]MGN Liner Weekly Avail - 16 wks'!W73+'[1]MGN Liner Weekly Avail - 16 wks'!X73</f>
        <v>0</v>
      </c>
      <c r="V63" s="84">
        <f>'[1]MGN Liner Weekly Avail - 16 wks'!Y73+'[1]MGN Liner Weekly Avail - 16 wks'!Z73+'[1]MGN Liner Weekly Avail - 16 wks'!AA73</f>
        <v>2850</v>
      </c>
      <c r="W63" s="49">
        <f t="shared" si="4"/>
        <v>15450</v>
      </c>
      <c r="X63" s="42"/>
      <c r="Y63" s="37" t="s">
        <v>45</v>
      </c>
      <c r="Z63" s="26">
        <f t="shared" si="7"/>
        <v>27037.5</v>
      </c>
      <c r="AB63" s="83">
        <f t="shared" si="5"/>
        <v>15450</v>
      </c>
    </row>
    <row r="64" spans="1:28" ht="12.75" x14ac:dyDescent="0.2">
      <c r="A64" s="40" t="s">
        <v>5</v>
      </c>
      <c r="B64" s="1" t="s">
        <v>45</v>
      </c>
      <c r="C64" s="19" t="s">
        <v>208</v>
      </c>
      <c r="D64" s="1">
        <v>72</v>
      </c>
      <c r="E64" s="25">
        <v>0.35</v>
      </c>
      <c r="F64" s="65">
        <v>1.75</v>
      </c>
      <c r="G64" s="65">
        <f t="shared" si="0"/>
        <v>151.19999999999999</v>
      </c>
      <c r="H64" s="10" t="s">
        <v>101</v>
      </c>
      <c r="I64" s="27"/>
      <c r="J64" s="27"/>
      <c r="K64" s="29"/>
      <c r="L64" s="82">
        <f>'[1]MGN Liner Weekly Avail - 16 wks'!C74</f>
        <v>0</v>
      </c>
      <c r="M64" s="82">
        <f>'[1]MGN Liner Weekly Avail - 16 wks'!D74+'[1]MGN Liner Weekly Avail - 16 wks'!E74</f>
        <v>0</v>
      </c>
      <c r="N64" s="82">
        <f>'[1]MGN Liner Weekly Avail - 16 wks'!F74+'[1]MGN Liner Weekly Avail - 16 wks'!G74+'[1]MGN Liner Weekly Avail - 16 wks'!H74</f>
        <v>0</v>
      </c>
      <c r="O64" s="82">
        <f>'[1]MGN Liner Weekly Avail - 16 wks'!I74+'[1]MGN Liner Weekly Avail - 16 wks'!J74+'[1]MGN Liner Weekly Avail - 16 wks'!K74</f>
        <v>0</v>
      </c>
      <c r="P64" s="82">
        <f>'[1]MGN Liner Weekly Avail - 16 wks'!L74+'[1]MGN Liner Weekly Avail - 16 wks'!M74</f>
        <v>0</v>
      </c>
      <c r="Q64" s="82">
        <f>1500+800</f>
        <v>2300</v>
      </c>
      <c r="R64" s="82">
        <f>'[1]MGN Liner Weekly Avail - 16 wks'!Q74+'[1]MGN Liner Weekly Avail - 16 wks'!R74</f>
        <v>0</v>
      </c>
      <c r="S64" s="82">
        <f>'[1]MGN Liner Weekly Avail - 16 wks'!S74+'[1]MGN Liner Weekly Avail - 16 wks'!T74</f>
        <v>0</v>
      </c>
      <c r="T64" s="82">
        <f>'[1]MGN Liner Weekly Avail - 16 wks'!U74+'[1]MGN Liner Weekly Avail - 16 wks'!V74</f>
        <v>2500</v>
      </c>
      <c r="U64" s="82">
        <f>'[1]MGN Liner Weekly Avail - 16 wks'!W74+'[1]MGN Liner Weekly Avail - 16 wks'!X74</f>
        <v>0</v>
      </c>
      <c r="V64" s="84">
        <f>'[1]MGN Liner Weekly Avail - 16 wks'!Y74+'[1]MGN Liner Weekly Avail - 16 wks'!Z74+'[1]MGN Liner Weekly Avail - 16 wks'!AA74</f>
        <v>0</v>
      </c>
      <c r="W64" s="49">
        <f t="shared" si="4"/>
        <v>4800</v>
      </c>
      <c r="X64" s="42"/>
      <c r="Y64" s="37" t="s">
        <v>45</v>
      </c>
      <c r="Z64" s="26">
        <f t="shared" si="7"/>
        <v>8400</v>
      </c>
      <c r="AB64" s="83">
        <f t="shared" si="5"/>
        <v>4800</v>
      </c>
    </row>
    <row r="65" spans="1:28" ht="12.75" x14ac:dyDescent="0.2">
      <c r="A65" s="40" t="s">
        <v>5</v>
      </c>
      <c r="B65" s="1" t="s">
        <v>45</v>
      </c>
      <c r="C65" s="19" t="s">
        <v>209</v>
      </c>
      <c r="D65" s="1">
        <v>72</v>
      </c>
      <c r="E65" s="25"/>
      <c r="F65" s="65">
        <v>1.75</v>
      </c>
      <c r="G65" s="65">
        <f t="shared" si="0"/>
        <v>126</v>
      </c>
      <c r="H65" s="10" t="s">
        <v>101</v>
      </c>
      <c r="I65" s="27"/>
      <c r="J65" s="27"/>
      <c r="K65" s="29"/>
      <c r="L65" s="82">
        <f>'[1]MGN Liner Weekly Avail - 16 wks'!C75</f>
        <v>0</v>
      </c>
      <c r="M65" s="82">
        <f>'[1]MGN Liner Weekly Avail - 16 wks'!D75+'[1]MGN Liner Weekly Avail - 16 wks'!E75</f>
        <v>0</v>
      </c>
      <c r="N65" s="82">
        <f>'[1]MGN Liner Weekly Avail - 16 wks'!F75+'[1]MGN Liner Weekly Avail - 16 wks'!G75+'[1]MGN Liner Weekly Avail - 16 wks'!H75</f>
        <v>0</v>
      </c>
      <c r="O65" s="82">
        <v>200</v>
      </c>
      <c r="P65" s="82">
        <f>'[1]MGN Liner Weekly Avail - 16 wks'!L75+'[1]MGN Liner Weekly Avail - 16 wks'!M75</f>
        <v>0</v>
      </c>
      <c r="Q65" s="82">
        <f>'[1]MGN Liner Weekly Avail - 16 wks'!N75+'[1]MGN Liner Weekly Avail - 16 wks'!O75+'[1]MGN Liner Weekly Avail - 16 wks'!P75</f>
        <v>0</v>
      </c>
      <c r="R65" s="82">
        <f>'[1]MGN Liner Weekly Avail - 16 wks'!Q75+'[1]MGN Liner Weekly Avail - 16 wks'!R75</f>
        <v>0</v>
      </c>
      <c r="S65" s="82">
        <f>'[1]MGN Liner Weekly Avail - 16 wks'!S75+'[1]MGN Liner Weekly Avail - 16 wks'!T75</f>
        <v>0</v>
      </c>
      <c r="T65" s="82">
        <f>'[1]MGN Liner Weekly Avail - 16 wks'!U75+'[1]MGN Liner Weekly Avail - 16 wks'!V75</f>
        <v>0</v>
      </c>
      <c r="U65" s="82">
        <f>'[1]MGN Liner Weekly Avail - 16 wks'!W75+'[1]MGN Liner Weekly Avail - 16 wks'!X75</f>
        <v>0</v>
      </c>
      <c r="V65" s="84">
        <f>'[1]MGN Liner Weekly Avail - 16 wks'!Y75+'[1]MGN Liner Weekly Avail - 16 wks'!Z75+'[1]MGN Liner Weekly Avail - 16 wks'!AA75</f>
        <v>0</v>
      </c>
      <c r="W65" s="49">
        <f t="shared" si="4"/>
        <v>200</v>
      </c>
      <c r="X65" s="42"/>
      <c r="Y65" s="37" t="s">
        <v>45</v>
      </c>
      <c r="Z65" s="26">
        <f t="shared" si="7"/>
        <v>350</v>
      </c>
      <c r="AB65" s="83">
        <f t="shared" si="5"/>
        <v>200</v>
      </c>
    </row>
    <row r="66" spans="1:28" ht="12.75" x14ac:dyDescent="0.2">
      <c r="A66" s="40" t="s">
        <v>5</v>
      </c>
      <c r="B66" s="1" t="s">
        <v>45</v>
      </c>
      <c r="C66" s="19" t="s">
        <v>210</v>
      </c>
      <c r="D66" s="1">
        <v>72</v>
      </c>
      <c r="E66" s="25">
        <v>0.25</v>
      </c>
      <c r="F66" s="65">
        <v>1.8</v>
      </c>
      <c r="G66" s="65">
        <f t="shared" si="0"/>
        <v>147.6</v>
      </c>
      <c r="H66" s="10" t="s">
        <v>101</v>
      </c>
      <c r="I66" s="27"/>
      <c r="J66" s="27"/>
      <c r="K66" s="29"/>
      <c r="L66" s="82">
        <f>'[1]MGN Liner Weekly Avail - 16 wks'!C76</f>
        <v>0</v>
      </c>
      <c r="M66" s="82">
        <f>'[1]MGN Liner Weekly Avail - 16 wks'!D76+'[1]MGN Liner Weekly Avail - 16 wks'!E76</f>
        <v>0</v>
      </c>
      <c r="N66" s="82">
        <f>'[1]MGN Liner Weekly Avail - 16 wks'!F76+'[1]MGN Liner Weekly Avail - 16 wks'!G76+'[1]MGN Liner Weekly Avail - 16 wks'!H76</f>
        <v>0</v>
      </c>
      <c r="O66" s="82" t="s">
        <v>102</v>
      </c>
      <c r="P66" s="82">
        <f>'[1]MGN Liner Weekly Avail - 16 wks'!L76+'[1]MGN Liner Weekly Avail - 16 wks'!M76</f>
        <v>0</v>
      </c>
      <c r="Q66" s="82">
        <f>'[1]MGN Liner Weekly Avail - 16 wks'!N76+'[1]MGN Liner Weekly Avail - 16 wks'!O76+'[1]MGN Liner Weekly Avail - 16 wks'!P76</f>
        <v>0</v>
      </c>
      <c r="R66" s="82">
        <f>'[1]MGN Liner Weekly Avail - 16 wks'!Q76+'[1]MGN Liner Weekly Avail - 16 wks'!R76</f>
        <v>0</v>
      </c>
      <c r="S66" s="82">
        <f>'[1]MGN Liner Weekly Avail - 16 wks'!S76+'[1]MGN Liner Weekly Avail - 16 wks'!T76</f>
        <v>0</v>
      </c>
      <c r="T66" s="82">
        <f>'[1]MGN Liner Weekly Avail - 16 wks'!U76+'[1]MGN Liner Weekly Avail - 16 wks'!V76</f>
        <v>0</v>
      </c>
      <c r="U66" s="82">
        <f>'[1]MGN Liner Weekly Avail - 16 wks'!W76+'[1]MGN Liner Weekly Avail - 16 wks'!X76</f>
        <v>0</v>
      </c>
      <c r="V66" s="84">
        <f>'[1]MGN Liner Weekly Avail - 16 wks'!Y76+'[1]MGN Liner Weekly Avail - 16 wks'!Z76+'[1]MGN Liner Weekly Avail - 16 wks'!AA76</f>
        <v>0</v>
      </c>
      <c r="W66" s="49">
        <f t="shared" si="4"/>
        <v>0</v>
      </c>
      <c r="X66" s="42"/>
      <c r="Y66" s="37" t="s">
        <v>45</v>
      </c>
      <c r="Z66" s="26">
        <f t="shared" si="7"/>
        <v>0</v>
      </c>
      <c r="AB66" s="83">
        <f t="shared" si="5"/>
        <v>0</v>
      </c>
    </row>
    <row r="67" spans="1:28" ht="12.75" x14ac:dyDescent="0.2">
      <c r="A67" s="40" t="s">
        <v>5</v>
      </c>
      <c r="B67" s="1" t="s">
        <v>39</v>
      </c>
      <c r="C67" s="21" t="s">
        <v>108</v>
      </c>
      <c r="D67" s="1">
        <v>72</v>
      </c>
      <c r="E67" s="25"/>
      <c r="F67" s="65">
        <v>1.5</v>
      </c>
      <c r="G67" s="65">
        <f t="shared" si="0"/>
        <v>108</v>
      </c>
      <c r="H67" s="1" t="s">
        <v>8</v>
      </c>
      <c r="I67" s="27"/>
      <c r="J67" s="27"/>
      <c r="K67" s="27"/>
      <c r="L67" s="27"/>
      <c r="M67" s="27">
        <v>0</v>
      </c>
      <c r="N67" s="27">
        <v>5000</v>
      </c>
      <c r="O67" s="27">
        <v>5000</v>
      </c>
      <c r="P67" s="27">
        <v>5000</v>
      </c>
      <c r="Q67" s="27">
        <v>5000</v>
      </c>
      <c r="R67" s="27">
        <v>5000</v>
      </c>
      <c r="S67" s="27">
        <v>5000</v>
      </c>
      <c r="T67" s="27">
        <v>5000</v>
      </c>
      <c r="U67" s="27">
        <v>5000</v>
      </c>
      <c r="V67" s="53">
        <v>5000</v>
      </c>
      <c r="W67" s="49">
        <f t="shared" si="4"/>
        <v>45000</v>
      </c>
      <c r="X67" s="42"/>
      <c r="Y67" s="37" t="s">
        <v>39</v>
      </c>
      <c r="Z67" s="26">
        <f t="shared" si="7"/>
        <v>67500</v>
      </c>
      <c r="AB67" s="83">
        <f t="shared" si="5"/>
        <v>45000</v>
      </c>
    </row>
    <row r="68" spans="1:28" ht="12.75" x14ac:dyDescent="0.2">
      <c r="A68" s="40" t="s">
        <v>5</v>
      </c>
      <c r="B68" s="1" t="s">
        <v>45</v>
      </c>
      <c r="C68" s="19" t="s">
        <v>200</v>
      </c>
      <c r="D68" s="1">
        <v>72</v>
      </c>
      <c r="E68" s="25"/>
      <c r="F68" s="65">
        <v>1.67</v>
      </c>
      <c r="G68" s="65">
        <f t="shared" si="0"/>
        <v>120.24</v>
      </c>
      <c r="H68" s="10" t="s">
        <v>101</v>
      </c>
      <c r="I68" s="27"/>
      <c r="J68" s="27"/>
      <c r="K68" s="29"/>
      <c r="L68" s="82">
        <f>'[1]MGN Liner Weekly Avail - 16 wks'!C94</f>
        <v>0</v>
      </c>
      <c r="M68" s="82">
        <f>'[1]MGN Liner Weekly Avail - 16 wks'!D94+'[1]MGN Liner Weekly Avail - 16 wks'!E94</f>
        <v>0</v>
      </c>
      <c r="N68" s="82">
        <f>'[1]MGN Liner Weekly Avail - 16 wks'!F94+'[1]MGN Liner Weekly Avail - 16 wks'!G94+'[1]MGN Liner Weekly Avail - 16 wks'!H94</f>
        <v>0</v>
      </c>
      <c r="O68" s="82">
        <f>'[1]MGN Liner Weekly Avail - 16 wks'!I94+'[1]MGN Liner Weekly Avail - 16 wks'!J94+'[1]MGN Liner Weekly Avail - 16 wks'!K94</f>
        <v>0</v>
      </c>
      <c r="P68" s="82">
        <f>'[1]MGN Liner Weekly Avail - 16 wks'!L94+'[1]MGN Liner Weekly Avail - 16 wks'!M94</f>
        <v>0</v>
      </c>
      <c r="Q68" s="82">
        <f>'[1]MGN Liner Weekly Avail - 16 wks'!N94+'[1]MGN Liner Weekly Avail - 16 wks'!O94+'[1]MGN Liner Weekly Avail - 16 wks'!P94</f>
        <v>100</v>
      </c>
      <c r="R68" s="82">
        <f>'[1]MGN Liner Weekly Avail - 16 wks'!Q94+'[1]MGN Liner Weekly Avail - 16 wks'!R94</f>
        <v>0</v>
      </c>
      <c r="S68" s="82">
        <f>'[1]MGN Liner Weekly Avail - 16 wks'!S94+'[1]MGN Liner Weekly Avail - 16 wks'!T94</f>
        <v>0</v>
      </c>
      <c r="T68" s="82">
        <f>'[1]MGN Liner Weekly Avail - 16 wks'!U94+'[1]MGN Liner Weekly Avail - 16 wks'!V94</f>
        <v>0</v>
      </c>
      <c r="U68" s="82">
        <f>'[1]MGN Liner Weekly Avail - 16 wks'!W94+'[1]MGN Liner Weekly Avail - 16 wks'!X94</f>
        <v>10000</v>
      </c>
      <c r="V68" s="84">
        <f>'[1]MGN Liner Weekly Avail - 16 wks'!Y94+'[1]MGN Liner Weekly Avail - 16 wks'!Z94+'[1]MGN Liner Weekly Avail - 16 wks'!AA94</f>
        <v>0</v>
      </c>
      <c r="W68" s="49">
        <f t="shared" si="4"/>
        <v>10100</v>
      </c>
      <c r="X68" s="42"/>
      <c r="Y68" s="37" t="s">
        <v>45</v>
      </c>
      <c r="Z68" s="26">
        <f t="shared" si="7"/>
        <v>16867</v>
      </c>
      <c r="AB68" s="83">
        <f t="shared" si="5"/>
        <v>10100</v>
      </c>
    </row>
    <row r="69" spans="1:28" ht="12.75" x14ac:dyDescent="0.2">
      <c r="A69" s="40" t="s">
        <v>5</v>
      </c>
      <c r="B69" s="2" t="s">
        <v>39</v>
      </c>
      <c r="C69" s="13" t="s">
        <v>199</v>
      </c>
      <c r="D69" s="10">
        <v>72</v>
      </c>
      <c r="E69" s="6"/>
      <c r="F69" s="65">
        <v>1.99</v>
      </c>
      <c r="G69" s="65">
        <f t="shared" si="0"/>
        <v>143.28</v>
      </c>
      <c r="H69" s="4" t="s">
        <v>8</v>
      </c>
      <c r="I69" s="5"/>
      <c r="J69" s="11"/>
      <c r="K69" s="78">
        <v>0</v>
      </c>
      <c r="L69" s="11">
        <v>0</v>
      </c>
      <c r="M69" s="11"/>
      <c r="N69" s="11"/>
      <c r="O69" s="11">
        <v>0</v>
      </c>
      <c r="P69" s="11">
        <v>0</v>
      </c>
      <c r="Q69" s="11">
        <v>0</v>
      </c>
      <c r="R69" s="11">
        <v>0</v>
      </c>
      <c r="S69" s="11">
        <v>0</v>
      </c>
      <c r="T69" s="11">
        <v>14400</v>
      </c>
      <c r="U69" s="11">
        <v>0</v>
      </c>
      <c r="V69" s="51">
        <v>0</v>
      </c>
      <c r="W69" s="49">
        <f t="shared" si="4"/>
        <v>14400</v>
      </c>
      <c r="X69" s="41" t="s">
        <v>46</v>
      </c>
      <c r="Y69" s="35" t="s">
        <v>39</v>
      </c>
      <c r="Z69" s="7">
        <f>+W69*F69</f>
        <v>28656</v>
      </c>
      <c r="AB69" s="83">
        <f t="shared" si="5"/>
        <v>14400</v>
      </c>
    </row>
    <row r="70" spans="1:28" ht="12.75" x14ac:dyDescent="0.2">
      <c r="A70" s="40" t="s">
        <v>5</v>
      </c>
      <c r="B70" s="1" t="s">
        <v>39</v>
      </c>
      <c r="C70" s="19" t="s">
        <v>168</v>
      </c>
      <c r="D70" s="1">
        <v>72</v>
      </c>
      <c r="E70" s="25">
        <v>0.2</v>
      </c>
      <c r="F70" s="65">
        <v>1.78</v>
      </c>
      <c r="G70" s="65">
        <f t="shared" si="0"/>
        <v>142.56</v>
      </c>
      <c r="H70" s="10" t="s">
        <v>101</v>
      </c>
      <c r="I70" s="27"/>
      <c r="J70" s="27"/>
      <c r="K70" s="29"/>
      <c r="L70" s="82">
        <f>'[1]MGN Liner Weekly Avail - 16 wks'!C115</f>
        <v>0</v>
      </c>
      <c r="M70" s="82">
        <f>'[1]MGN Liner Weekly Avail - 16 wks'!D115+'[1]MGN Liner Weekly Avail - 16 wks'!E115</f>
        <v>0</v>
      </c>
      <c r="N70" s="82">
        <f>'[1]MGN Liner Weekly Avail - 16 wks'!F115+'[1]MGN Liner Weekly Avail - 16 wks'!G115+'[1]MGN Liner Weekly Avail - 16 wks'!H115</f>
        <v>0</v>
      </c>
      <c r="O70" s="82" t="s">
        <v>102</v>
      </c>
      <c r="P70" s="82">
        <f>'[1]MGN Liner Weekly Avail - 16 wks'!L115+'[1]MGN Liner Weekly Avail - 16 wks'!M115</f>
        <v>0</v>
      </c>
      <c r="Q70" s="82">
        <v>200</v>
      </c>
      <c r="R70" s="82">
        <v>2800</v>
      </c>
      <c r="S70" s="82">
        <f>'[1]MGN Liner Weekly Avail - 16 wks'!S115+'[1]MGN Liner Weekly Avail - 16 wks'!T115</f>
        <v>0</v>
      </c>
      <c r="T70" s="82">
        <f>'[1]MGN Liner Weekly Avail - 16 wks'!U115+'[1]MGN Liner Weekly Avail - 16 wks'!V115</f>
        <v>0</v>
      </c>
      <c r="U70" s="82">
        <f>'[1]MGN Liner Weekly Avail - 16 wks'!W115+'[1]MGN Liner Weekly Avail - 16 wks'!X115</f>
        <v>0</v>
      </c>
      <c r="V70" s="84">
        <f>'[1]MGN Liner Weekly Avail - 16 wks'!Y115+'[1]MGN Liner Weekly Avail - 16 wks'!Z115+'[1]MGN Liner Weekly Avail - 16 wks'!AA115</f>
        <v>2000</v>
      </c>
      <c r="W70" s="49">
        <f t="shared" si="4"/>
        <v>5000</v>
      </c>
      <c r="X70" s="42"/>
      <c r="Y70" s="37" t="s">
        <v>39</v>
      </c>
      <c r="Z70" s="26">
        <f t="shared" ref="Z70:Z77" si="8">+F70*W70</f>
        <v>8900</v>
      </c>
      <c r="AB70" s="83">
        <f t="shared" si="5"/>
        <v>5000</v>
      </c>
    </row>
    <row r="71" spans="1:28" ht="12.75" x14ac:dyDescent="0.2">
      <c r="A71" s="40" t="s">
        <v>5</v>
      </c>
      <c r="B71" s="1" t="s">
        <v>39</v>
      </c>
      <c r="C71" s="19" t="s">
        <v>169</v>
      </c>
      <c r="D71" s="1">
        <v>72</v>
      </c>
      <c r="E71" s="25">
        <v>0.2</v>
      </c>
      <c r="F71" s="65">
        <v>1.78</v>
      </c>
      <c r="G71" s="65">
        <f t="shared" si="0"/>
        <v>142.56</v>
      </c>
      <c r="H71" s="10" t="s">
        <v>101</v>
      </c>
      <c r="I71" s="27"/>
      <c r="J71" s="27"/>
      <c r="K71" s="29"/>
      <c r="L71" s="82">
        <f>'[1]MGN Liner Weekly Avail - 16 wks'!C116</f>
        <v>0</v>
      </c>
      <c r="M71" s="82">
        <f>'[1]MGN Liner Weekly Avail - 16 wks'!D116+'[1]MGN Liner Weekly Avail - 16 wks'!E116</f>
        <v>0</v>
      </c>
      <c r="N71" s="82">
        <f>'[1]MGN Liner Weekly Avail - 16 wks'!F116+'[1]MGN Liner Weekly Avail - 16 wks'!G116+'[1]MGN Liner Weekly Avail - 16 wks'!H116</f>
        <v>0</v>
      </c>
      <c r="O71" s="82">
        <f>'[1]MGN Liner Weekly Avail - 16 wks'!I116+'[1]MGN Liner Weekly Avail - 16 wks'!J116+'[1]MGN Liner Weekly Avail - 16 wks'!K116</f>
        <v>0</v>
      </c>
      <c r="P71" s="82">
        <f>'[1]MGN Liner Weekly Avail - 16 wks'!L116+'[1]MGN Liner Weekly Avail - 16 wks'!M116</f>
        <v>0</v>
      </c>
      <c r="Q71" s="82">
        <f>'[1]MGN Liner Weekly Avail - 16 wks'!N116+'[1]MGN Liner Weekly Avail - 16 wks'!O116+'[1]MGN Liner Weekly Avail - 16 wks'!P116</f>
        <v>0</v>
      </c>
      <c r="R71" s="82">
        <f>'[1]MGN Liner Weekly Avail - 16 wks'!Q116+'[1]MGN Liner Weekly Avail - 16 wks'!R116</f>
        <v>0</v>
      </c>
      <c r="S71" s="82">
        <f>'[1]MGN Liner Weekly Avail - 16 wks'!S116+'[1]MGN Liner Weekly Avail - 16 wks'!T116</f>
        <v>0</v>
      </c>
      <c r="T71" s="82">
        <f>'[1]MGN Liner Weekly Avail - 16 wks'!U116+'[1]MGN Liner Weekly Avail - 16 wks'!V116</f>
        <v>0</v>
      </c>
      <c r="U71" s="82">
        <f>'[1]MGN Liner Weekly Avail - 16 wks'!W116+'[1]MGN Liner Weekly Avail - 16 wks'!X116</f>
        <v>0</v>
      </c>
      <c r="V71" s="84">
        <f>'[1]MGN Liner Weekly Avail - 16 wks'!Y116+'[1]MGN Liner Weekly Avail - 16 wks'!Z116+'[1]MGN Liner Weekly Avail - 16 wks'!AA116</f>
        <v>0</v>
      </c>
      <c r="W71" s="49">
        <f t="shared" si="4"/>
        <v>0</v>
      </c>
      <c r="X71" s="42"/>
      <c r="Y71" s="37" t="s">
        <v>39</v>
      </c>
      <c r="Z71" s="26">
        <f t="shared" si="8"/>
        <v>0</v>
      </c>
      <c r="AB71" s="83">
        <f t="shared" si="5"/>
        <v>0</v>
      </c>
    </row>
    <row r="72" spans="1:28" ht="12.75" x14ac:dyDescent="0.2">
      <c r="A72" s="40" t="s">
        <v>5</v>
      </c>
      <c r="B72" s="1" t="s">
        <v>39</v>
      </c>
      <c r="C72" s="19" t="s">
        <v>170</v>
      </c>
      <c r="D72" s="1">
        <v>72</v>
      </c>
      <c r="E72" s="25">
        <v>0.2</v>
      </c>
      <c r="F72" s="65">
        <v>1.78</v>
      </c>
      <c r="G72" s="65">
        <f t="shared" ref="G72:G136" si="9">IFERROR((D72*E72)+(D72*F72),0)</f>
        <v>142.56</v>
      </c>
      <c r="H72" s="10" t="s">
        <v>101</v>
      </c>
      <c r="I72" s="27"/>
      <c r="J72" s="27"/>
      <c r="K72" s="29"/>
      <c r="L72" s="82">
        <f>'[1]MGN Liner Weekly Avail - 16 wks'!C117</f>
        <v>0</v>
      </c>
      <c r="M72" s="82">
        <f>'[1]MGN Liner Weekly Avail - 16 wks'!D117+'[1]MGN Liner Weekly Avail - 16 wks'!E117</f>
        <v>0</v>
      </c>
      <c r="N72" s="82">
        <f>'[1]MGN Liner Weekly Avail - 16 wks'!F117+'[1]MGN Liner Weekly Avail - 16 wks'!G117+'[1]MGN Liner Weekly Avail - 16 wks'!H117</f>
        <v>0</v>
      </c>
      <c r="O72" s="82">
        <f>'[1]MGN Liner Weekly Avail - 16 wks'!I117+'[1]MGN Liner Weekly Avail - 16 wks'!J117+'[1]MGN Liner Weekly Avail - 16 wks'!K117</f>
        <v>600</v>
      </c>
      <c r="P72" s="82">
        <f>'[1]MGN Liner Weekly Avail - 16 wks'!L117+'[1]MGN Liner Weekly Avail - 16 wks'!M117</f>
        <v>0</v>
      </c>
      <c r="Q72" s="82">
        <f>'[1]MGN Liner Weekly Avail - 16 wks'!N117+'[1]MGN Liner Weekly Avail - 16 wks'!O117+'[1]MGN Liner Weekly Avail - 16 wks'!P117</f>
        <v>0</v>
      </c>
      <c r="R72" s="82">
        <f>'[1]MGN Liner Weekly Avail - 16 wks'!Q117+'[1]MGN Liner Weekly Avail - 16 wks'!R117</f>
        <v>0</v>
      </c>
      <c r="S72" s="82">
        <f>'[1]MGN Liner Weekly Avail - 16 wks'!S117+'[1]MGN Liner Weekly Avail - 16 wks'!T117</f>
        <v>0</v>
      </c>
      <c r="T72" s="82">
        <f>'[1]MGN Liner Weekly Avail - 16 wks'!U117+'[1]MGN Liner Weekly Avail - 16 wks'!V117</f>
        <v>0</v>
      </c>
      <c r="U72" s="82">
        <f>'[1]MGN Liner Weekly Avail - 16 wks'!W117+'[1]MGN Liner Weekly Avail - 16 wks'!X117</f>
        <v>0</v>
      </c>
      <c r="V72" s="84">
        <f>'[1]MGN Liner Weekly Avail - 16 wks'!Y117+'[1]MGN Liner Weekly Avail - 16 wks'!Z117+'[1]MGN Liner Weekly Avail - 16 wks'!AA117</f>
        <v>0</v>
      </c>
      <c r="W72" s="49">
        <f t="shared" si="4"/>
        <v>600</v>
      </c>
      <c r="X72" s="42"/>
      <c r="Y72" s="37" t="s">
        <v>39</v>
      </c>
      <c r="Z72" s="26">
        <f t="shared" si="8"/>
        <v>1068</v>
      </c>
      <c r="AB72" s="83">
        <f t="shared" si="5"/>
        <v>600</v>
      </c>
    </row>
    <row r="73" spans="1:28" ht="12.75" x14ac:dyDescent="0.2">
      <c r="A73" s="40" t="s">
        <v>5</v>
      </c>
      <c r="B73" s="1" t="s">
        <v>39</v>
      </c>
      <c r="C73" s="19" t="s">
        <v>171</v>
      </c>
      <c r="D73" s="1">
        <v>72</v>
      </c>
      <c r="E73" s="25">
        <v>0.2</v>
      </c>
      <c r="F73" s="65">
        <v>1.8</v>
      </c>
      <c r="G73" s="65">
        <f t="shared" si="9"/>
        <v>144</v>
      </c>
      <c r="H73" s="10" t="s">
        <v>101</v>
      </c>
      <c r="I73" s="27"/>
      <c r="J73" s="27"/>
      <c r="K73" s="29"/>
      <c r="L73" s="82">
        <f>'[1]MGN Liner Weekly Avail - 16 wks'!C118</f>
        <v>0</v>
      </c>
      <c r="M73" s="82">
        <f>'[1]MGN Liner Weekly Avail - 16 wks'!D118+'[1]MGN Liner Weekly Avail - 16 wks'!E118</f>
        <v>0</v>
      </c>
      <c r="N73" s="82">
        <f>'[1]MGN Liner Weekly Avail - 16 wks'!F118+'[1]MGN Liner Weekly Avail - 16 wks'!G118+'[1]MGN Liner Weekly Avail - 16 wks'!H118</f>
        <v>0</v>
      </c>
      <c r="O73" s="82">
        <f>'[1]MGN Liner Weekly Avail - 16 wks'!I118+'[1]MGN Liner Weekly Avail - 16 wks'!J118+'[1]MGN Liner Weekly Avail - 16 wks'!K118</f>
        <v>0</v>
      </c>
      <c r="P73" s="82">
        <f>'[1]MGN Liner Weekly Avail - 16 wks'!L118+'[1]MGN Liner Weekly Avail - 16 wks'!M118</f>
        <v>0</v>
      </c>
      <c r="Q73" s="82">
        <f>'[1]MGN Liner Weekly Avail - 16 wks'!N118+'[1]MGN Liner Weekly Avail - 16 wks'!O118+'[1]MGN Liner Weekly Avail - 16 wks'!P118</f>
        <v>0</v>
      </c>
      <c r="R73" s="82">
        <f>'[1]MGN Liner Weekly Avail - 16 wks'!Q118+'[1]MGN Liner Weekly Avail - 16 wks'!R118</f>
        <v>0</v>
      </c>
      <c r="S73" s="82">
        <f>'[1]MGN Liner Weekly Avail - 16 wks'!S118+'[1]MGN Liner Weekly Avail - 16 wks'!T118</f>
        <v>1500</v>
      </c>
      <c r="T73" s="82">
        <f>'[1]MGN Liner Weekly Avail - 16 wks'!U118+'[1]MGN Liner Weekly Avail - 16 wks'!V118</f>
        <v>0</v>
      </c>
      <c r="U73" s="82">
        <f>'[1]MGN Liner Weekly Avail - 16 wks'!W118+'[1]MGN Liner Weekly Avail - 16 wks'!X118</f>
        <v>3000</v>
      </c>
      <c r="V73" s="84">
        <f>'[1]MGN Liner Weekly Avail - 16 wks'!Y118+'[1]MGN Liner Weekly Avail - 16 wks'!Z118+'[1]MGN Liner Weekly Avail - 16 wks'!AA118</f>
        <v>0</v>
      </c>
      <c r="W73" s="49">
        <f t="shared" ref="W73:W102" si="10">SUM(I73:V73)</f>
        <v>4500</v>
      </c>
      <c r="X73" s="42"/>
      <c r="Y73" s="37" t="s">
        <v>39</v>
      </c>
      <c r="Z73" s="26">
        <f t="shared" si="8"/>
        <v>8100</v>
      </c>
      <c r="AB73" s="83">
        <f t="shared" ref="AB73:AB102" si="11">SUM(K73:V73)</f>
        <v>4500</v>
      </c>
    </row>
    <row r="74" spans="1:28" ht="12.75" x14ac:dyDescent="0.2">
      <c r="A74" s="40" t="s">
        <v>5</v>
      </c>
      <c r="B74" s="1" t="s">
        <v>39</v>
      </c>
      <c r="C74" s="19" t="s">
        <v>172</v>
      </c>
      <c r="D74" s="1">
        <v>72</v>
      </c>
      <c r="E74" s="25">
        <v>0.2</v>
      </c>
      <c r="F74" s="65">
        <v>1.8</v>
      </c>
      <c r="G74" s="65">
        <f t="shared" si="9"/>
        <v>144</v>
      </c>
      <c r="H74" s="10" t="s">
        <v>101</v>
      </c>
      <c r="I74" s="27"/>
      <c r="J74" s="27"/>
      <c r="K74" s="29"/>
      <c r="L74" s="82">
        <f>'[1]MGN Liner Weekly Avail - 16 wks'!C119</f>
        <v>0</v>
      </c>
      <c r="M74" s="82">
        <v>0</v>
      </c>
      <c r="N74" s="82">
        <f>'[1]MGN Liner Weekly Avail - 16 wks'!F119+'[1]MGN Liner Weekly Avail - 16 wks'!G119+'[1]MGN Liner Weekly Avail - 16 wks'!H119</f>
        <v>0</v>
      </c>
      <c r="O74" s="82">
        <f>'[1]MGN Liner Weekly Avail - 16 wks'!I119+'[1]MGN Liner Weekly Avail - 16 wks'!J119+'[1]MGN Liner Weekly Avail - 16 wks'!K119</f>
        <v>0</v>
      </c>
      <c r="P74" s="82">
        <f>'[1]MGN Liner Weekly Avail - 16 wks'!L119+'[1]MGN Liner Weekly Avail - 16 wks'!M119</f>
        <v>0</v>
      </c>
      <c r="Q74" s="82">
        <f>'[1]MGN Liner Weekly Avail - 16 wks'!N119+'[1]MGN Liner Weekly Avail - 16 wks'!O119+'[1]MGN Liner Weekly Avail - 16 wks'!P119</f>
        <v>0</v>
      </c>
      <c r="R74" s="82">
        <f>'[1]MGN Liner Weekly Avail - 16 wks'!Q119+'[1]MGN Liner Weekly Avail - 16 wks'!R119</f>
        <v>0</v>
      </c>
      <c r="S74" s="82">
        <f>'[1]MGN Liner Weekly Avail - 16 wks'!S119+'[1]MGN Liner Weekly Avail - 16 wks'!T119</f>
        <v>500</v>
      </c>
      <c r="T74" s="82">
        <f>'[1]MGN Liner Weekly Avail - 16 wks'!U119+'[1]MGN Liner Weekly Avail - 16 wks'!V119</f>
        <v>0</v>
      </c>
      <c r="U74" s="82">
        <f>'[1]MGN Liner Weekly Avail - 16 wks'!W119+'[1]MGN Liner Weekly Avail - 16 wks'!X119</f>
        <v>0</v>
      </c>
      <c r="V74" s="84">
        <f>'[1]MGN Liner Weekly Avail - 16 wks'!Y119+'[1]MGN Liner Weekly Avail - 16 wks'!Z119+'[1]MGN Liner Weekly Avail - 16 wks'!AA119</f>
        <v>1500</v>
      </c>
      <c r="W74" s="49">
        <f t="shared" si="10"/>
        <v>2000</v>
      </c>
      <c r="X74" s="42"/>
      <c r="Y74" s="37" t="s">
        <v>39</v>
      </c>
      <c r="Z74" s="26">
        <f t="shared" si="8"/>
        <v>3600</v>
      </c>
      <c r="AB74" s="83">
        <f t="shared" si="11"/>
        <v>2000</v>
      </c>
    </row>
    <row r="75" spans="1:28" ht="12.75" x14ac:dyDescent="0.2">
      <c r="A75" s="40" t="s">
        <v>5</v>
      </c>
      <c r="B75" s="1" t="s">
        <v>39</v>
      </c>
      <c r="C75" s="19" t="s">
        <v>173</v>
      </c>
      <c r="D75" s="1">
        <v>72</v>
      </c>
      <c r="E75" s="25">
        <v>0.2</v>
      </c>
      <c r="F75" s="65">
        <v>1.8</v>
      </c>
      <c r="G75" s="65">
        <f t="shared" si="9"/>
        <v>144</v>
      </c>
      <c r="H75" s="10" t="s">
        <v>101</v>
      </c>
      <c r="I75" s="27"/>
      <c r="J75" s="27"/>
      <c r="K75" s="29"/>
      <c r="L75" s="82">
        <f>'[1]MGN Liner Weekly Avail - 16 wks'!C120</f>
        <v>0</v>
      </c>
      <c r="M75" s="82">
        <f>'[1]MGN Liner Weekly Avail - 16 wks'!D120+'[1]MGN Liner Weekly Avail - 16 wks'!E120</f>
        <v>0</v>
      </c>
      <c r="N75" s="82">
        <f>'[1]MGN Liner Weekly Avail - 16 wks'!F120+'[1]MGN Liner Weekly Avail - 16 wks'!G120+'[1]MGN Liner Weekly Avail - 16 wks'!H120</f>
        <v>0</v>
      </c>
      <c r="O75" s="82">
        <f>'[1]MGN Liner Weekly Avail - 16 wks'!I120+'[1]MGN Liner Weekly Avail - 16 wks'!J120+'[1]MGN Liner Weekly Avail - 16 wks'!K120</f>
        <v>0</v>
      </c>
      <c r="P75" s="82">
        <f>'[1]MGN Liner Weekly Avail - 16 wks'!L120+'[1]MGN Liner Weekly Avail - 16 wks'!M120</f>
        <v>0</v>
      </c>
      <c r="Q75" s="82">
        <f>'[1]MGN Liner Weekly Avail - 16 wks'!N120+'[1]MGN Liner Weekly Avail - 16 wks'!O120+'[1]MGN Liner Weekly Avail - 16 wks'!P120</f>
        <v>0</v>
      </c>
      <c r="R75" s="82">
        <f>'[1]MGN Liner Weekly Avail - 16 wks'!Q120+'[1]MGN Liner Weekly Avail - 16 wks'!R120</f>
        <v>500</v>
      </c>
      <c r="S75" s="82">
        <f>'[1]MGN Liner Weekly Avail - 16 wks'!S120+'[1]MGN Liner Weekly Avail - 16 wks'!T120</f>
        <v>0</v>
      </c>
      <c r="T75" s="82">
        <f>'[1]MGN Liner Weekly Avail - 16 wks'!U120+'[1]MGN Liner Weekly Avail - 16 wks'!V120</f>
        <v>2500</v>
      </c>
      <c r="U75" s="82">
        <f>'[1]MGN Liner Weekly Avail - 16 wks'!W120+'[1]MGN Liner Weekly Avail - 16 wks'!X120</f>
        <v>0</v>
      </c>
      <c r="V75" s="84">
        <f>'[1]MGN Liner Weekly Avail - 16 wks'!Y120+'[1]MGN Liner Weekly Avail - 16 wks'!Z120+'[1]MGN Liner Weekly Avail - 16 wks'!AA120</f>
        <v>0</v>
      </c>
      <c r="W75" s="49">
        <f t="shared" si="10"/>
        <v>3000</v>
      </c>
      <c r="X75" s="42"/>
      <c r="Y75" s="37" t="s">
        <v>39</v>
      </c>
      <c r="Z75" s="26">
        <f t="shared" si="8"/>
        <v>5400</v>
      </c>
      <c r="AB75" s="83">
        <f t="shared" si="11"/>
        <v>3000</v>
      </c>
    </row>
    <row r="76" spans="1:28" ht="12.75" x14ac:dyDescent="0.2">
      <c r="A76" s="40" t="s">
        <v>5</v>
      </c>
      <c r="B76" s="1" t="s">
        <v>39</v>
      </c>
      <c r="C76" s="19" t="s">
        <v>174</v>
      </c>
      <c r="D76" s="1">
        <v>72</v>
      </c>
      <c r="E76" s="25">
        <v>0.15</v>
      </c>
      <c r="F76" s="65">
        <v>1.82</v>
      </c>
      <c r="G76" s="65">
        <f t="shared" si="9"/>
        <v>141.84</v>
      </c>
      <c r="H76" s="10" t="s">
        <v>101</v>
      </c>
      <c r="I76" s="27"/>
      <c r="J76" s="27"/>
      <c r="K76" s="29"/>
      <c r="L76" s="82">
        <f>'[1]MGN Liner Weekly Avail - 16 wks'!C121</f>
        <v>0</v>
      </c>
      <c r="M76" s="82">
        <f>'[1]MGN Liner Weekly Avail - 16 wks'!D121+'[1]MGN Liner Weekly Avail - 16 wks'!E121</f>
        <v>0</v>
      </c>
      <c r="N76" s="82">
        <f>'[1]MGN Liner Weekly Avail - 16 wks'!F121+'[1]MGN Liner Weekly Avail - 16 wks'!G121+'[1]MGN Liner Weekly Avail - 16 wks'!H121</f>
        <v>0</v>
      </c>
      <c r="O76" s="82">
        <f>'[1]MGN Liner Weekly Avail - 16 wks'!I121+'[1]MGN Liner Weekly Avail - 16 wks'!J121+'[1]MGN Liner Weekly Avail - 16 wks'!K121</f>
        <v>0</v>
      </c>
      <c r="P76" s="82">
        <f>'[1]MGN Liner Weekly Avail - 16 wks'!L121+'[1]MGN Liner Weekly Avail - 16 wks'!M121</f>
        <v>100</v>
      </c>
      <c r="Q76" s="82">
        <f>'[1]MGN Liner Weekly Avail - 16 wks'!N121+'[1]MGN Liner Weekly Avail - 16 wks'!O121+'[1]MGN Liner Weekly Avail - 16 wks'!P121</f>
        <v>0</v>
      </c>
      <c r="R76" s="82">
        <f>'[1]MGN Liner Weekly Avail - 16 wks'!Q121+'[1]MGN Liner Weekly Avail - 16 wks'!R121</f>
        <v>0</v>
      </c>
      <c r="S76" s="82">
        <f>'[1]MGN Liner Weekly Avail - 16 wks'!S121+'[1]MGN Liner Weekly Avail - 16 wks'!T121</f>
        <v>0</v>
      </c>
      <c r="T76" s="82">
        <f>'[1]MGN Liner Weekly Avail - 16 wks'!U121+'[1]MGN Liner Weekly Avail - 16 wks'!V121</f>
        <v>2000</v>
      </c>
      <c r="U76" s="82">
        <f>'[1]MGN Liner Weekly Avail - 16 wks'!W121+'[1]MGN Liner Weekly Avail - 16 wks'!X121</f>
        <v>0</v>
      </c>
      <c r="V76" s="84">
        <f>'[1]MGN Liner Weekly Avail - 16 wks'!Y121+'[1]MGN Liner Weekly Avail - 16 wks'!Z121+'[1]MGN Liner Weekly Avail - 16 wks'!AA121</f>
        <v>0</v>
      </c>
      <c r="W76" s="49">
        <f t="shared" si="10"/>
        <v>2100</v>
      </c>
      <c r="X76" s="42"/>
      <c r="Y76" s="37" t="s">
        <v>39</v>
      </c>
      <c r="Z76" s="26">
        <f t="shared" si="8"/>
        <v>3822</v>
      </c>
      <c r="AB76" s="83">
        <f t="shared" si="11"/>
        <v>2100</v>
      </c>
    </row>
    <row r="77" spans="1:28" ht="12.75" x14ac:dyDescent="0.2">
      <c r="A77" s="40" t="s">
        <v>5</v>
      </c>
      <c r="B77" s="1" t="s">
        <v>39</v>
      </c>
      <c r="C77" s="19" t="s">
        <v>175</v>
      </c>
      <c r="D77" s="1">
        <v>72</v>
      </c>
      <c r="E77" s="25">
        <v>0.2</v>
      </c>
      <c r="F77" s="65">
        <v>1.8</v>
      </c>
      <c r="G77" s="65">
        <f t="shared" si="9"/>
        <v>144</v>
      </c>
      <c r="H77" s="10" t="s">
        <v>101</v>
      </c>
      <c r="I77" s="29"/>
      <c r="J77" s="29"/>
      <c r="K77" s="29"/>
      <c r="L77" s="82">
        <f>'[1]MGN Liner Weekly Avail - 16 wks'!C122</f>
        <v>0</v>
      </c>
      <c r="M77" s="82">
        <f>'[1]MGN Liner Weekly Avail - 16 wks'!D122+'[1]MGN Liner Weekly Avail - 16 wks'!E122</f>
        <v>0</v>
      </c>
      <c r="N77" s="82">
        <f>'[1]MGN Liner Weekly Avail - 16 wks'!F122+'[1]MGN Liner Weekly Avail - 16 wks'!G122+'[1]MGN Liner Weekly Avail - 16 wks'!H122</f>
        <v>600</v>
      </c>
      <c r="O77" s="82">
        <f>'[1]MGN Liner Weekly Avail - 16 wks'!I122+'[1]MGN Liner Weekly Avail - 16 wks'!J122+'[1]MGN Liner Weekly Avail - 16 wks'!K122</f>
        <v>0</v>
      </c>
      <c r="P77" s="82">
        <f>'[1]MGN Liner Weekly Avail - 16 wks'!L122+'[1]MGN Liner Weekly Avail - 16 wks'!M122</f>
        <v>0</v>
      </c>
      <c r="Q77" s="82">
        <f>'[1]MGN Liner Weekly Avail - 16 wks'!N122+'[1]MGN Liner Weekly Avail - 16 wks'!O122+'[1]MGN Liner Weekly Avail - 16 wks'!P122</f>
        <v>0</v>
      </c>
      <c r="R77" s="82">
        <f>'[1]MGN Liner Weekly Avail - 16 wks'!Q122+'[1]MGN Liner Weekly Avail - 16 wks'!R122</f>
        <v>0</v>
      </c>
      <c r="S77" s="82">
        <f>'[1]MGN Liner Weekly Avail - 16 wks'!S122+'[1]MGN Liner Weekly Avail - 16 wks'!T122</f>
        <v>0</v>
      </c>
      <c r="T77" s="82">
        <f>'[1]MGN Liner Weekly Avail - 16 wks'!U122+'[1]MGN Liner Weekly Avail - 16 wks'!V122</f>
        <v>1000</v>
      </c>
      <c r="U77" s="82">
        <f>'[1]MGN Liner Weekly Avail - 16 wks'!W122+'[1]MGN Liner Weekly Avail - 16 wks'!X122</f>
        <v>0</v>
      </c>
      <c r="V77" s="84">
        <f>'[1]MGN Liner Weekly Avail - 16 wks'!Y122+'[1]MGN Liner Weekly Avail - 16 wks'!Z122+'[1]MGN Liner Weekly Avail - 16 wks'!AA122</f>
        <v>0</v>
      </c>
      <c r="W77" s="49">
        <f t="shared" si="10"/>
        <v>1600</v>
      </c>
      <c r="X77" s="42"/>
      <c r="Y77" s="37" t="s">
        <v>39</v>
      </c>
      <c r="Z77" s="26">
        <f t="shared" si="8"/>
        <v>2880</v>
      </c>
      <c r="AB77" s="83">
        <f t="shared" si="11"/>
        <v>1600</v>
      </c>
    </row>
    <row r="78" spans="1:28" ht="12.75" x14ac:dyDescent="0.2">
      <c r="A78" s="40" t="s">
        <v>5</v>
      </c>
      <c r="B78" s="2" t="s">
        <v>39</v>
      </c>
      <c r="C78" s="13" t="s">
        <v>176</v>
      </c>
      <c r="D78" s="10">
        <v>72</v>
      </c>
      <c r="E78" s="6">
        <v>0.23</v>
      </c>
      <c r="F78" s="65">
        <v>2.19</v>
      </c>
      <c r="G78" s="65">
        <f t="shared" si="9"/>
        <v>174.24</v>
      </c>
      <c r="H78" s="4" t="s">
        <v>8</v>
      </c>
      <c r="I78" s="5"/>
      <c r="J78" s="11">
        <v>2232</v>
      </c>
      <c r="K78" s="78"/>
      <c r="L78" s="11"/>
      <c r="M78" s="11"/>
      <c r="N78" s="11"/>
      <c r="O78" s="11"/>
      <c r="P78" s="11"/>
      <c r="Q78" s="11"/>
      <c r="R78" s="11"/>
      <c r="S78" s="11"/>
      <c r="T78" s="11"/>
      <c r="U78" s="11"/>
      <c r="V78" s="51"/>
      <c r="W78" s="49">
        <f t="shared" si="10"/>
        <v>2232</v>
      </c>
      <c r="X78" s="41" t="s">
        <v>47</v>
      </c>
      <c r="Y78" s="35" t="s">
        <v>39</v>
      </c>
      <c r="Z78" s="7">
        <f>+W78*F78</f>
        <v>4888.08</v>
      </c>
      <c r="AB78" s="83">
        <f t="shared" si="11"/>
        <v>0</v>
      </c>
    </row>
    <row r="79" spans="1:28" ht="12.75" x14ac:dyDescent="0.2">
      <c r="A79" s="40" t="s">
        <v>5</v>
      </c>
      <c r="B79" s="1" t="s">
        <v>39</v>
      </c>
      <c r="C79" s="19" t="s">
        <v>177</v>
      </c>
      <c r="D79" s="1">
        <v>72</v>
      </c>
      <c r="E79" s="25">
        <v>0.23</v>
      </c>
      <c r="F79" s="65">
        <v>1.8</v>
      </c>
      <c r="G79" s="65">
        <f t="shared" si="9"/>
        <v>146.16</v>
      </c>
      <c r="H79" s="10" t="s">
        <v>101</v>
      </c>
      <c r="I79" s="29"/>
      <c r="J79" s="29"/>
      <c r="K79" s="29"/>
      <c r="L79" s="82">
        <f>'[1]MGN Liner Weekly Avail - 16 wks'!C123</f>
        <v>0</v>
      </c>
      <c r="M79" s="82">
        <f>'[1]MGN Liner Weekly Avail - 16 wks'!D123+'[1]MGN Liner Weekly Avail - 16 wks'!E123</f>
        <v>0</v>
      </c>
      <c r="N79" s="82">
        <f>'[1]MGN Liner Weekly Avail - 16 wks'!F123+'[1]MGN Liner Weekly Avail - 16 wks'!G123+'[1]MGN Liner Weekly Avail - 16 wks'!H123</f>
        <v>0</v>
      </c>
      <c r="O79" s="82" t="s">
        <v>102</v>
      </c>
      <c r="P79" s="82">
        <v>12</v>
      </c>
      <c r="Q79" s="82" t="s">
        <v>102</v>
      </c>
      <c r="R79" s="82">
        <f>'[1]MGN Liner Weekly Avail - 16 wks'!Q123+'[1]MGN Liner Weekly Avail - 16 wks'!R123</f>
        <v>0</v>
      </c>
      <c r="S79" s="82">
        <f>'[1]MGN Liner Weekly Avail - 16 wks'!S123+'[1]MGN Liner Weekly Avail - 16 wks'!T123</f>
        <v>0</v>
      </c>
      <c r="T79" s="82">
        <f>'[1]MGN Liner Weekly Avail - 16 wks'!U123+'[1]MGN Liner Weekly Avail - 16 wks'!V123</f>
        <v>2000</v>
      </c>
      <c r="U79" s="82">
        <f>'[1]MGN Liner Weekly Avail - 16 wks'!W123+'[1]MGN Liner Weekly Avail - 16 wks'!X123</f>
        <v>0</v>
      </c>
      <c r="V79" s="84" t="s">
        <v>102</v>
      </c>
      <c r="W79" s="49">
        <f t="shared" si="10"/>
        <v>2012</v>
      </c>
      <c r="X79" s="42"/>
      <c r="Y79" s="37" t="s">
        <v>39</v>
      </c>
      <c r="Z79" s="26">
        <f t="shared" ref="Z79:Z100" si="12">+F79*W79</f>
        <v>3621.6</v>
      </c>
      <c r="AB79" s="83">
        <f t="shared" si="11"/>
        <v>2012</v>
      </c>
    </row>
    <row r="80" spans="1:28" ht="12.75" x14ac:dyDescent="0.2">
      <c r="A80" s="40" t="s">
        <v>5</v>
      </c>
      <c r="B80" s="1" t="s">
        <v>39</v>
      </c>
      <c r="C80" s="19" t="s">
        <v>178</v>
      </c>
      <c r="D80" s="1">
        <v>72</v>
      </c>
      <c r="E80" s="25">
        <v>0.23</v>
      </c>
      <c r="F80" s="65">
        <v>1.8</v>
      </c>
      <c r="G80" s="65">
        <f t="shared" si="9"/>
        <v>146.16</v>
      </c>
      <c r="H80" s="10" t="s">
        <v>101</v>
      </c>
      <c r="I80" s="29"/>
      <c r="J80" s="29"/>
      <c r="K80" s="29"/>
      <c r="L80" s="82">
        <f>'[1]MGN Liner Weekly Avail - 16 wks'!C124</f>
        <v>0</v>
      </c>
      <c r="M80" s="82">
        <f>'[1]MGN Liner Weekly Avail - 16 wks'!D124+'[1]MGN Liner Weekly Avail - 16 wks'!E124</f>
        <v>0</v>
      </c>
      <c r="N80" s="82">
        <f>'[1]MGN Liner Weekly Avail - 16 wks'!F124+'[1]MGN Liner Weekly Avail - 16 wks'!G124+'[1]MGN Liner Weekly Avail - 16 wks'!H124</f>
        <v>0</v>
      </c>
      <c r="O80" s="82">
        <f>'[1]MGN Liner Weekly Avail - 16 wks'!I124+'[1]MGN Liner Weekly Avail - 16 wks'!J124+'[1]MGN Liner Weekly Avail - 16 wks'!K124</f>
        <v>0</v>
      </c>
      <c r="P80" s="82">
        <f>'[1]MGN Liner Weekly Avail - 16 wks'!L124+'[1]MGN Liner Weekly Avail - 16 wks'!M124</f>
        <v>0</v>
      </c>
      <c r="Q80" s="82">
        <f>'[1]MGN Liner Weekly Avail - 16 wks'!N124+'[1]MGN Liner Weekly Avail - 16 wks'!O124+'[1]MGN Liner Weekly Avail - 16 wks'!P124</f>
        <v>0</v>
      </c>
      <c r="R80" s="82">
        <f>'[1]MGN Liner Weekly Avail - 16 wks'!Q124+'[1]MGN Liner Weekly Avail - 16 wks'!R124</f>
        <v>0</v>
      </c>
      <c r="S80" s="82">
        <f>'[1]MGN Liner Weekly Avail - 16 wks'!S124+'[1]MGN Liner Weekly Avail - 16 wks'!T124</f>
        <v>0</v>
      </c>
      <c r="T80" s="82">
        <f>'[1]MGN Liner Weekly Avail - 16 wks'!U124+'[1]MGN Liner Weekly Avail - 16 wks'!V124</f>
        <v>0</v>
      </c>
      <c r="U80" s="82">
        <f>'[1]MGN Liner Weekly Avail - 16 wks'!W124+'[1]MGN Liner Weekly Avail - 16 wks'!X124</f>
        <v>0</v>
      </c>
      <c r="V80" s="84">
        <f>'[1]MGN Liner Weekly Avail - 16 wks'!Y124+'[1]MGN Liner Weekly Avail - 16 wks'!Z124+'[1]MGN Liner Weekly Avail - 16 wks'!AA124</f>
        <v>0</v>
      </c>
      <c r="W80" s="49">
        <f t="shared" si="10"/>
        <v>0</v>
      </c>
      <c r="X80" s="42"/>
      <c r="Y80" s="37" t="s">
        <v>39</v>
      </c>
      <c r="Z80" s="26">
        <f t="shared" si="12"/>
        <v>0</v>
      </c>
      <c r="AB80" s="83">
        <f t="shared" si="11"/>
        <v>0</v>
      </c>
    </row>
    <row r="81" spans="1:28" ht="12.75" x14ac:dyDescent="0.2">
      <c r="A81" s="40" t="s">
        <v>5</v>
      </c>
      <c r="B81" s="1" t="s">
        <v>39</v>
      </c>
      <c r="C81" s="19" t="s">
        <v>179</v>
      </c>
      <c r="D81" s="1">
        <v>72</v>
      </c>
      <c r="E81" s="25">
        <v>0.23</v>
      </c>
      <c r="F81" s="65">
        <v>1.8</v>
      </c>
      <c r="G81" s="65">
        <f t="shared" si="9"/>
        <v>146.16</v>
      </c>
      <c r="H81" s="10" t="s">
        <v>101</v>
      </c>
      <c r="I81" s="29"/>
      <c r="J81" s="29"/>
      <c r="K81" s="29"/>
      <c r="L81" s="82">
        <f>'[1]MGN Liner Weekly Avail - 16 wks'!C125</f>
        <v>0</v>
      </c>
      <c r="M81" s="82">
        <f>'[1]MGN Liner Weekly Avail - 16 wks'!D125+'[1]MGN Liner Weekly Avail - 16 wks'!E125</f>
        <v>0</v>
      </c>
      <c r="N81" s="82">
        <f>'[1]MGN Liner Weekly Avail - 16 wks'!F125+'[1]MGN Liner Weekly Avail - 16 wks'!G125+'[1]MGN Liner Weekly Avail - 16 wks'!H125</f>
        <v>0</v>
      </c>
      <c r="O81" s="82">
        <f>'[1]MGN Liner Weekly Avail - 16 wks'!I125+'[1]MGN Liner Weekly Avail - 16 wks'!J125+'[1]MGN Liner Weekly Avail - 16 wks'!K125</f>
        <v>0</v>
      </c>
      <c r="P81" s="82">
        <f>'[1]MGN Liner Weekly Avail - 16 wks'!L125+'[1]MGN Liner Weekly Avail - 16 wks'!M125</f>
        <v>0</v>
      </c>
      <c r="Q81" s="82">
        <f>'[1]MGN Liner Weekly Avail - 16 wks'!N125+'[1]MGN Liner Weekly Avail - 16 wks'!O125+'[1]MGN Liner Weekly Avail - 16 wks'!P125</f>
        <v>2000</v>
      </c>
      <c r="R81" s="82">
        <f>'[1]MGN Liner Weekly Avail - 16 wks'!Q125+'[1]MGN Liner Weekly Avail - 16 wks'!R125</f>
        <v>0</v>
      </c>
      <c r="S81" s="82">
        <f>'[1]MGN Liner Weekly Avail - 16 wks'!S125+'[1]MGN Liner Weekly Avail - 16 wks'!T125</f>
        <v>0</v>
      </c>
      <c r="T81" s="82">
        <f>'[1]MGN Liner Weekly Avail - 16 wks'!U125+'[1]MGN Liner Weekly Avail - 16 wks'!V125</f>
        <v>0</v>
      </c>
      <c r="U81" s="82">
        <f>'[1]MGN Liner Weekly Avail - 16 wks'!W125+'[1]MGN Liner Weekly Avail - 16 wks'!X125</f>
        <v>0</v>
      </c>
      <c r="V81" s="84">
        <f>'[1]MGN Liner Weekly Avail - 16 wks'!Y125+'[1]MGN Liner Weekly Avail - 16 wks'!Z125+'[1]MGN Liner Weekly Avail - 16 wks'!AA125</f>
        <v>0</v>
      </c>
      <c r="W81" s="49">
        <f t="shared" si="10"/>
        <v>2000</v>
      </c>
      <c r="X81" s="42"/>
      <c r="Y81" s="37" t="s">
        <v>39</v>
      </c>
      <c r="Z81" s="26">
        <f t="shared" si="12"/>
        <v>3600</v>
      </c>
      <c r="AB81" s="83">
        <f t="shared" si="11"/>
        <v>2000</v>
      </c>
    </row>
    <row r="82" spans="1:28" ht="12.75" x14ac:dyDescent="0.2">
      <c r="A82" s="40" t="s">
        <v>5</v>
      </c>
      <c r="B82" s="1" t="s">
        <v>39</v>
      </c>
      <c r="C82" s="19" t="s">
        <v>180</v>
      </c>
      <c r="D82" s="1">
        <v>72</v>
      </c>
      <c r="E82" s="25">
        <v>0.23</v>
      </c>
      <c r="F82" s="65">
        <v>1.8</v>
      </c>
      <c r="G82" s="65">
        <f t="shared" si="9"/>
        <v>146.16</v>
      </c>
      <c r="H82" s="10" t="s">
        <v>101</v>
      </c>
      <c r="I82" s="29"/>
      <c r="J82" s="29"/>
      <c r="K82" s="29"/>
      <c r="L82" s="82">
        <f>'[1]MGN Liner Weekly Avail - 16 wks'!C126</f>
        <v>0</v>
      </c>
      <c r="M82" s="82">
        <f>'[1]MGN Liner Weekly Avail - 16 wks'!D126+'[1]MGN Liner Weekly Avail - 16 wks'!E126</f>
        <v>0</v>
      </c>
      <c r="N82" s="82">
        <f>'[1]MGN Liner Weekly Avail - 16 wks'!F126+'[1]MGN Liner Weekly Avail - 16 wks'!G126+'[1]MGN Liner Weekly Avail - 16 wks'!H126</f>
        <v>0</v>
      </c>
      <c r="O82" s="82">
        <f>'[1]MGN Liner Weekly Avail - 16 wks'!I126+'[1]MGN Liner Weekly Avail - 16 wks'!J126+'[1]MGN Liner Weekly Avail - 16 wks'!K126</f>
        <v>0</v>
      </c>
      <c r="P82" s="82">
        <f>'[1]MGN Liner Weekly Avail - 16 wks'!L126+'[1]MGN Liner Weekly Avail - 16 wks'!M126</f>
        <v>0</v>
      </c>
      <c r="Q82" s="82">
        <f>'[1]MGN Liner Weekly Avail - 16 wks'!N126+'[1]MGN Liner Weekly Avail - 16 wks'!O126+'[1]MGN Liner Weekly Avail - 16 wks'!P126</f>
        <v>0</v>
      </c>
      <c r="R82" s="82">
        <f>'[1]MGN Liner Weekly Avail - 16 wks'!Q126+'[1]MGN Liner Weekly Avail - 16 wks'!R126</f>
        <v>0</v>
      </c>
      <c r="S82" s="82">
        <f>'[1]MGN Liner Weekly Avail - 16 wks'!S126+'[1]MGN Liner Weekly Avail - 16 wks'!T126</f>
        <v>0</v>
      </c>
      <c r="T82" s="82">
        <f>'[1]MGN Liner Weekly Avail - 16 wks'!U126+'[1]MGN Liner Weekly Avail - 16 wks'!V126</f>
        <v>0</v>
      </c>
      <c r="U82" s="82">
        <f>'[1]MGN Liner Weekly Avail - 16 wks'!W126+'[1]MGN Liner Weekly Avail - 16 wks'!X126</f>
        <v>0</v>
      </c>
      <c r="V82" s="84">
        <f>'[1]MGN Liner Weekly Avail - 16 wks'!Y126+'[1]MGN Liner Weekly Avail - 16 wks'!Z126+'[1]MGN Liner Weekly Avail - 16 wks'!AA126</f>
        <v>0</v>
      </c>
      <c r="W82" s="49">
        <f t="shared" si="10"/>
        <v>0</v>
      </c>
      <c r="X82" s="42"/>
      <c r="Y82" s="37" t="s">
        <v>39</v>
      </c>
      <c r="Z82" s="26">
        <f t="shared" si="12"/>
        <v>0</v>
      </c>
      <c r="AB82" s="83">
        <f t="shared" si="11"/>
        <v>0</v>
      </c>
    </row>
    <row r="83" spans="1:28" ht="12.75" x14ac:dyDescent="0.2">
      <c r="A83" s="40" t="s">
        <v>5</v>
      </c>
      <c r="B83" s="1" t="s">
        <v>39</v>
      </c>
      <c r="C83" s="19" t="s">
        <v>181</v>
      </c>
      <c r="D83" s="1">
        <v>72</v>
      </c>
      <c r="E83" s="25">
        <v>0.23</v>
      </c>
      <c r="F83" s="65">
        <v>1.8</v>
      </c>
      <c r="G83" s="65">
        <f t="shared" si="9"/>
        <v>146.16</v>
      </c>
      <c r="H83" s="10" t="s">
        <v>101</v>
      </c>
      <c r="I83" s="29"/>
      <c r="J83" s="29"/>
      <c r="K83" s="29"/>
      <c r="L83" s="82">
        <f>'[1]MGN Liner Weekly Avail - 16 wks'!C127</f>
        <v>0</v>
      </c>
      <c r="M83" s="82">
        <f>'[1]MGN Liner Weekly Avail - 16 wks'!D127+'[1]MGN Liner Weekly Avail - 16 wks'!E127</f>
        <v>0</v>
      </c>
      <c r="N83" s="82">
        <f>'[1]MGN Liner Weekly Avail - 16 wks'!F127+'[1]MGN Liner Weekly Avail - 16 wks'!G127+'[1]MGN Liner Weekly Avail - 16 wks'!H127</f>
        <v>0</v>
      </c>
      <c r="O83" s="82">
        <f>'[1]MGN Liner Weekly Avail - 16 wks'!I127+'[1]MGN Liner Weekly Avail - 16 wks'!J127+'[1]MGN Liner Weekly Avail - 16 wks'!K127</f>
        <v>0</v>
      </c>
      <c r="P83" s="82">
        <f>'[1]MGN Liner Weekly Avail - 16 wks'!L127+'[1]MGN Liner Weekly Avail - 16 wks'!M127</f>
        <v>0</v>
      </c>
      <c r="Q83" s="82">
        <f>'[1]MGN Liner Weekly Avail - 16 wks'!N127+'[1]MGN Liner Weekly Avail - 16 wks'!O127+'[1]MGN Liner Weekly Avail - 16 wks'!P127</f>
        <v>0</v>
      </c>
      <c r="R83" s="82">
        <f>'[1]MGN Liner Weekly Avail - 16 wks'!Q127+'[1]MGN Liner Weekly Avail - 16 wks'!R127</f>
        <v>2000</v>
      </c>
      <c r="S83" s="82">
        <f>'[1]MGN Liner Weekly Avail - 16 wks'!S127+'[1]MGN Liner Weekly Avail - 16 wks'!T127</f>
        <v>0</v>
      </c>
      <c r="T83" s="82">
        <f>'[1]MGN Liner Weekly Avail - 16 wks'!U127+'[1]MGN Liner Weekly Avail - 16 wks'!V127</f>
        <v>1600</v>
      </c>
      <c r="U83" s="82">
        <f>'[1]MGN Liner Weekly Avail - 16 wks'!W127+'[1]MGN Liner Weekly Avail - 16 wks'!X127</f>
        <v>0</v>
      </c>
      <c r="V83" s="84" t="s">
        <v>102</v>
      </c>
      <c r="W83" s="49">
        <f t="shared" si="10"/>
        <v>3600</v>
      </c>
      <c r="X83" s="42"/>
      <c r="Y83" s="37" t="s">
        <v>39</v>
      </c>
      <c r="Z83" s="26">
        <f t="shared" si="12"/>
        <v>6480</v>
      </c>
      <c r="AB83" s="83">
        <f t="shared" si="11"/>
        <v>3600</v>
      </c>
    </row>
    <row r="84" spans="1:28" ht="12.75" x14ac:dyDescent="0.2">
      <c r="A84" s="40" t="s">
        <v>5</v>
      </c>
      <c r="B84" s="1" t="s">
        <v>39</v>
      </c>
      <c r="C84" s="19" t="s">
        <v>182</v>
      </c>
      <c r="D84" s="1">
        <v>72</v>
      </c>
      <c r="E84" s="25">
        <v>0.23</v>
      </c>
      <c r="F84" s="65">
        <v>1.8</v>
      </c>
      <c r="G84" s="65">
        <f t="shared" si="9"/>
        <v>146.16</v>
      </c>
      <c r="H84" s="10" t="s">
        <v>101</v>
      </c>
      <c r="I84" s="27"/>
      <c r="J84" s="27"/>
      <c r="K84" s="29"/>
      <c r="L84" s="82">
        <f>'[1]MGN Liner Weekly Avail - 16 wks'!C128</f>
        <v>0</v>
      </c>
      <c r="M84" s="82">
        <f>'[1]MGN Liner Weekly Avail - 16 wks'!D128+'[1]MGN Liner Weekly Avail - 16 wks'!E128</f>
        <v>0</v>
      </c>
      <c r="N84" s="82">
        <f>'[1]MGN Liner Weekly Avail - 16 wks'!F128+'[1]MGN Liner Weekly Avail - 16 wks'!G128+'[1]MGN Liner Weekly Avail - 16 wks'!H128</f>
        <v>0</v>
      </c>
      <c r="O84" s="82">
        <f>'[1]MGN Liner Weekly Avail - 16 wks'!I128+'[1]MGN Liner Weekly Avail - 16 wks'!J128+'[1]MGN Liner Weekly Avail - 16 wks'!K128</f>
        <v>0</v>
      </c>
      <c r="P84" s="82">
        <f>'[1]MGN Liner Weekly Avail - 16 wks'!L128+'[1]MGN Liner Weekly Avail - 16 wks'!M128</f>
        <v>0</v>
      </c>
      <c r="Q84" s="82">
        <f>'[1]MGN Liner Weekly Avail - 16 wks'!N128+'[1]MGN Liner Weekly Avail - 16 wks'!O128+'[1]MGN Liner Weekly Avail - 16 wks'!P128</f>
        <v>0</v>
      </c>
      <c r="R84" s="82">
        <f>'[1]MGN Liner Weekly Avail - 16 wks'!Q128+'[1]MGN Liner Weekly Avail - 16 wks'!R128</f>
        <v>0</v>
      </c>
      <c r="S84" s="82">
        <f>'[1]MGN Liner Weekly Avail - 16 wks'!S128+'[1]MGN Liner Weekly Avail - 16 wks'!T128</f>
        <v>0</v>
      </c>
      <c r="T84" s="82">
        <f>'[1]MGN Liner Weekly Avail - 16 wks'!U128+'[1]MGN Liner Weekly Avail - 16 wks'!V128</f>
        <v>0</v>
      </c>
      <c r="U84" s="82">
        <f>'[1]MGN Liner Weekly Avail - 16 wks'!W128+'[1]MGN Liner Weekly Avail - 16 wks'!X128</f>
        <v>0</v>
      </c>
      <c r="V84" s="84">
        <f>'[1]MGN Liner Weekly Avail - 16 wks'!Y128+'[1]MGN Liner Weekly Avail - 16 wks'!Z128+'[1]MGN Liner Weekly Avail - 16 wks'!AA128</f>
        <v>0</v>
      </c>
      <c r="W84" s="49">
        <f t="shared" si="10"/>
        <v>0</v>
      </c>
      <c r="X84" s="42"/>
      <c r="Y84" s="37" t="s">
        <v>39</v>
      </c>
      <c r="Z84" s="26">
        <f t="shared" si="12"/>
        <v>0</v>
      </c>
      <c r="AB84" s="83">
        <f t="shared" si="11"/>
        <v>0</v>
      </c>
    </row>
    <row r="85" spans="1:28" s="17" customFormat="1" ht="12.75" x14ac:dyDescent="0.2">
      <c r="A85" s="40" t="s">
        <v>5</v>
      </c>
      <c r="B85" s="1" t="s">
        <v>39</v>
      </c>
      <c r="C85" s="19" t="s">
        <v>183</v>
      </c>
      <c r="D85" s="1">
        <v>72</v>
      </c>
      <c r="E85" s="25">
        <v>0.23</v>
      </c>
      <c r="F85" s="65">
        <v>1.8</v>
      </c>
      <c r="G85" s="65">
        <f t="shared" si="9"/>
        <v>146.16</v>
      </c>
      <c r="H85" s="10" t="s">
        <v>101</v>
      </c>
      <c r="I85" s="29"/>
      <c r="J85" s="29"/>
      <c r="K85" s="29"/>
      <c r="L85" s="82">
        <f>'[1]MGN Liner Weekly Avail - 16 wks'!C129</f>
        <v>0</v>
      </c>
      <c r="M85" s="82">
        <f>'[1]MGN Liner Weekly Avail - 16 wks'!D129+'[1]MGN Liner Weekly Avail - 16 wks'!E129</f>
        <v>0</v>
      </c>
      <c r="N85" s="82">
        <f>'[1]MGN Liner Weekly Avail - 16 wks'!F129+'[1]MGN Liner Weekly Avail - 16 wks'!G129+'[1]MGN Liner Weekly Avail - 16 wks'!H129</f>
        <v>0</v>
      </c>
      <c r="O85" s="82">
        <f>'[1]MGN Liner Weekly Avail - 16 wks'!I129+'[1]MGN Liner Weekly Avail - 16 wks'!J129+'[1]MGN Liner Weekly Avail - 16 wks'!K129</f>
        <v>0</v>
      </c>
      <c r="P85" s="82">
        <f>'[1]MGN Liner Weekly Avail - 16 wks'!L129+'[1]MGN Liner Weekly Avail - 16 wks'!M129</f>
        <v>0</v>
      </c>
      <c r="Q85" s="82">
        <f>'[1]MGN Liner Weekly Avail - 16 wks'!N129+'[1]MGN Liner Weekly Avail - 16 wks'!O129+'[1]MGN Liner Weekly Avail - 16 wks'!P129</f>
        <v>1500</v>
      </c>
      <c r="R85" s="82">
        <v>1000</v>
      </c>
      <c r="S85" s="82">
        <f>'[1]MGN Liner Weekly Avail - 16 wks'!S129+'[1]MGN Liner Weekly Avail - 16 wks'!T129</f>
        <v>0</v>
      </c>
      <c r="T85" s="82">
        <f>'[1]MGN Liner Weekly Avail - 16 wks'!U129+'[1]MGN Liner Weekly Avail - 16 wks'!V129</f>
        <v>4000</v>
      </c>
      <c r="U85" s="82">
        <f>'[1]MGN Liner Weekly Avail - 16 wks'!W129+'[1]MGN Liner Weekly Avail - 16 wks'!X129</f>
        <v>0</v>
      </c>
      <c r="V85" s="84">
        <f>'[1]MGN Liner Weekly Avail - 16 wks'!Y129+'[1]MGN Liner Weekly Avail - 16 wks'!Z129+'[1]MGN Liner Weekly Avail - 16 wks'!AA129</f>
        <v>0</v>
      </c>
      <c r="W85" s="49">
        <f t="shared" si="10"/>
        <v>6500</v>
      </c>
      <c r="X85" s="42"/>
      <c r="Y85" s="37" t="s">
        <v>39</v>
      </c>
      <c r="Z85" s="26">
        <f t="shared" si="12"/>
        <v>11700</v>
      </c>
      <c r="AB85" s="83">
        <f t="shared" si="11"/>
        <v>6500</v>
      </c>
    </row>
    <row r="86" spans="1:28" ht="12.75" x14ac:dyDescent="0.2">
      <c r="A86" s="40" t="s">
        <v>5</v>
      </c>
      <c r="B86" s="1" t="s">
        <v>39</v>
      </c>
      <c r="C86" s="19" t="s">
        <v>184</v>
      </c>
      <c r="D86" s="1">
        <v>72</v>
      </c>
      <c r="E86" s="25">
        <v>0.23</v>
      </c>
      <c r="F86" s="65">
        <v>1.8</v>
      </c>
      <c r="G86" s="65">
        <f t="shared" si="9"/>
        <v>146.16</v>
      </c>
      <c r="H86" s="10" t="s">
        <v>101</v>
      </c>
      <c r="I86" s="29"/>
      <c r="J86" s="29"/>
      <c r="K86" s="29"/>
      <c r="L86" s="82">
        <f>'[1]MGN Liner Weekly Avail - 16 wks'!C130</f>
        <v>0</v>
      </c>
      <c r="M86" s="82">
        <f>'[1]MGN Liner Weekly Avail - 16 wks'!D130+'[1]MGN Liner Weekly Avail - 16 wks'!E130</f>
        <v>0</v>
      </c>
      <c r="N86" s="82">
        <f>'[1]MGN Liner Weekly Avail - 16 wks'!F130+'[1]MGN Liner Weekly Avail - 16 wks'!G130+'[1]MGN Liner Weekly Avail - 16 wks'!H130</f>
        <v>0</v>
      </c>
      <c r="O86" s="82">
        <f>'[1]MGN Liner Weekly Avail - 16 wks'!I130+'[1]MGN Liner Weekly Avail - 16 wks'!J130+'[1]MGN Liner Weekly Avail - 16 wks'!K130</f>
        <v>0</v>
      </c>
      <c r="P86" s="82">
        <f>'[1]MGN Liner Weekly Avail - 16 wks'!L130+'[1]MGN Liner Weekly Avail - 16 wks'!M130</f>
        <v>0</v>
      </c>
      <c r="Q86" s="82">
        <f>'[1]MGN Liner Weekly Avail - 16 wks'!N130+'[1]MGN Liner Weekly Avail - 16 wks'!O130+'[1]MGN Liner Weekly Avail - 16 wks'!P130</f>
        <v>0</v>
      </c>
      <c r="R86" s="82">
        <f>'[1]MGN Liner Weekly Avail - 16 wks'!Q130+'[1]MGN Liner Weekly Avail - 16 wks'!R130</f>
        <v>0</v>
      </c>
      <c r="S86" s="82">
        <f>'[1]MGN Liner Weekly Avail - 16 wks'!S130+'[1]MGN Liner Weekly Avail - 16 wks'!T130</f>
        <v>0</v>
      </c>
      <c r="T86" s="82">
        <f>'[1]MGN Liner Weekly Avail - 16 wks'!U130+'[1]MGN Liner Weekly Avail - 16 wks'!V130</f>
        <v>0</v>
      </c>
      <c r="U86" s="82">
        <f>'[1]MGN Liner Weekly Avail - 16 wks'!W130+'[1]MGN Liner Weekly Avail - 16 wks'!X130</f>
        <v>0</v>
      </c>
      <c r="V86" s="84">
        <f>'[1]MGN Liner Weekly Avail - 16 wks'!Y130+'[1]MGN Liner Weekly Avail - 16 wks'!Z130+'[1]MGN Liner Weekly Avail - 16 wks'!AA130</f>
        <v>0</v>
      </c>
      <c r="W86" s="49">
        <f t="shared" si="10"/>
        <v>0</v>
      </c>
      <c r="X86" s="42"/>
      <c r="Y86" s="37" t="s">
        <v>39</v>
      </c>
      <c r="Z86" s="26">
        <f t="shared" si="12"/>
        <v>0</v>
      </c>
      <c r="AB86" s="83">
        <f t="shared" si="11"/>
        <v>0</v>
      </c>
    </row>
    <row r="87" spans="1:28" ht="12.75" x14ac:dyDescent="0.2">
      <c r="A87" s="40" t="s">
        <v>5</v>
      </c>
      <c r="B87" s="1" t="s">
        <v>39</v>
      </c>
      <c r="C87" s="19" t="s">
        <v>185</v>
      </c>
      <c r="D87" s="1">
        <v>72</v>
      </c>
      <c r="E87" s="25">
        <v>0.23</v>
      </c>
      <c r="F87" s="65">
        <v>1.8</v>
      </c>
      <c r="G87" s="65">
        <f t="shared" si="9"/>
        <v>146.16</v>
      </c>
      <c r="H87" s="10" t="s">
        <v>101</v>
      </c>
      <c r="I87" s="29"/>
      <c r="J87" s="29"/>
      <c r="K87" s="29"/>
      <c r="L87" s="82">
        <f>'[1]MGN Liner Weekly Avail - 16 wks'!C131</f>
        <v>0</v>
      </c>
      <c r="M87" s="82">
        <f>'[1]MGN Liner Weekly Avail - 16 wks'!D131+'[1]MGN Liner Weekly Avail - 16 wks'!E131</f>
        <v>0</v>
      </c>
      <c r="N87" s="82" t="s">
        <v>102</v>
      </c>
      <c r="O87" s="82">
        <f>'[1]MGN Liner Weekly Avail - 16 wks'!I131+'[1]MGN Liner Weekly Avail - 16 wks'!J131+'[1]MGN Liner Weekly Avail - 16 wks'!K131</f>
        <v>0</v>
      </c>
      <c r="P87" s="82">
        <f>'[1]MGN Liner Weekly Avail - 16 wks'!L131+'[1]MGN Liner Weekly Avail - 16 wks'!M131</f>
        <v>0</v>
      </c>
      <c r="Q87" s="82">
        <v>3600</v>
      </c>
      <c r="R87" s="82">
        <f>'[1]MGN Liner Weekly Avail - 16 wks'!Q131+'[1]MGN Liner Weekly Avail - 16 wks'!R131</f>
        <v>800</v>
      </c>
      <c r="S87" s="82">
        <f>'[1]MGN Liner Weekly Avail - 16 wks'!S131+'[1]MGN Liner Weekly Avail - 16 wks'!T131</f>
        <v>0</v>
      </c>
      <c r="T87" s="82">
        <f>'[1]MGN Liner Weekly Avail - 16 wks'!U131+'[1]MGN Liner Weekly Avail - 16 wks'!V131</f>
        <v>0</v>
      </c>
      <c r="U87" s="82">
        <f>'[1]MGN Liner Weekly Avail - 16 wks'!W131+'[1]MGN Liner Weekly Avail - 16 wks'!X131</f>
        <v>0</v>
      </c>
      <c r="V87" s="84" t="s">
        <v>102</v>
      </c>
      <c r="W87" s="49">
        <f t="shared" si="10"/>
        <v>4400</v>
      </c>
      <c r="X87" s="42"/>
      <c r="Y87" s="37" t="s">
        <v>39</v>
      </c>
      <c r="Z87" s="26">
        <f t="shared" si="12"/>
        <v>7920</v>
      </c>
      <c r="AB87" s="83">
        <f t="shared" si="11"/>
        <v>4400</v>
      </c>
    </row>
    <row r="88" spans="1:28" ht="12.75" x14ac:dyDescent="0.2">
      <c r="A88" s="40" t="s">
        <v>5</v>
      </c>
      <c r="B88" s="1" t="s">
        <v>39</v>
      </c>
      <c r="C88" s="19" t="s">
        <v>186</v>
      </c>
      <c r="D88" s="1">
        <v>72</v>
      </c>
      <c r="E88" s="25">
        <v>0.23</v>
      </c>
      <c r="F88" s="65">
        <v>1.8</v>
      </c>
      <c r="G88" s="65">
        <f t="shared" si="9"/>
        <v>146.16</v>
      </c>
      <c r="H88" s="10" t="s">
        <v>101</v>
      </c>
      <c r="I88" s="29"/>
      <c r="J88" s="29"/>
      <c r="K88" s="29"/>
      <c r="L88" s="82">
        <f>'[1]MGN Liner Weekly Avail - 16 wks'!C132</f>
        <v>0</v>
      </c>
      <c r="M88" s="82">
        <f>'[1]MGN Liner Weekly Avail - 16 wks'!D132+'[1]MGN Liner Weekly Avail - 16 wks'!E132</f>
        <v>0</v>
      </c>
      <c r="N88" s="82" t="s">
        <v>102</v>
      </c>
      <c r="O88" s="82">
        <f>'[1]MGN Liner Weekly Avail - 16 wks'!I132+'[1]MGN Liner Weekly Avail - 16 wks'!J132+'[1]MGN Liner Weekly Avail - 16 wks'!K132</f>
        <v>0</v>
      </c>
      <c r="P88" s="82">
        <f>'[1]MGN Liner Weekly Avail - 16 wks'!L132+'[1]MGN Liner Weekly Avail - 16 wks'!M132</f>
        <v>0</v>
      </c>
      <c r="Q88" s="82">
        <v>4500</v>
      </c>
      <c r="R88" s="82">
        <f>'[1]MGN Liner Weekly Avail - 16 wks'!Q132+'[1]MGN Liner Weekly Avail - 16 wks'!R132</f>
        <v>3000</v>
      </c>
      <c r="S88" s="82">
        <f>'[1]MGN Liner Weekly Avail - 16 wks'!S132+'[1]MGN Liner Weekly Avail - 16 wks'!T132</f>
        <v>0</v>
      </c>
      <c r="T88" s="82">
        <f>'[1]MGN Liner Weekly Avail - 16 wks'!U132+'[1]MGN Liner Weekly Avail - 16 wks'!V132</f>
        <v>0</v>
      </c>
      <c r="U88" s="82">
        <f>'[1]MGN Liner Weekly Avail - 16 wks'!W132+'[1]MGN Liner Weekly Avail - 16 wks'!X132</f>
        <v>0</v>
      </c>
      <c r="V88" s="84">
        <f>'[1]MGN Liner Weekly Avail - 16 wks'!Y132+'[1]MGN Liner Weekly Avail - 16 wks'!Z132+'[1]MGN Liner Weekly Avail - 16 wks'!AA132</f>
        <v>0</v>
      </c>
      <c r="W88" s="49">
        <f t="shared" si="10"/>
        <v>7500</v>
      </c>
      <c r="X88" s="42"/>
      <c r="Y88" s="37" t="s">
        <v>39</v>
      </c>
      <c r="Z88" s="26">
        <f t="shared" si="12"/>
        <v>13500</v>
      </c>
      <c r="AB88" s="83">
        <f t="shared" si="11"/>
        <v>7500</v>
      </c>
    </row>
    <row r="89" spans="1:28" ht="12.75" x14ac:dyDescent="0.2">
      <c r="A89" s="40" t="s">
        <v>5</v>
      </c>
      <c r="B89" s="1" t="s">
        <v>39</v>
      </c>
      <c r="C89" s="19" t="s">
        <v>187</v>
      </c>
      <c r="D89" s="1">
        <v>72</v>
      </c>
      <c r="E89" s="25">
        <v>0.23</v>
      </c>
      <c r="F89" s="65">
        <v>1.8</v>
      </c>
      <c r="G89" s="65">
        <f t="shared" si="9"/>
        <v>146.16</v>
      </c>
      <c r="H89" s="10" t="s">
        <v>101</v>
      </c>
      <c r="I89" s="29"/>
      <c r="J89" s="29"/>
      <c r="K89" s="29"/>
      <c r="L89" s="82">
        <f>'[1]MGN Liner Weekly Avail - 16 wks'!C133</f>
        <v>0</v>
      </c>
      <c r="M89" s="82">
        <f>'[1]MGN Liner Weekly Avail - 16 wks'!D133+'[1]MGN Liner Weekly Avail - 16 wks'!E133</f>
        <v>0</v>
      </c>
      <c r="N89" s="82">
        <f>'[1]MGN Liner Weekly Avail - 16 wks'!F133+'[1]MGN Liner Weekly Avail - 16 wks'!G133+'[1]MGN Liner Weekly Avail - 16 wks'!H133</f>
        <v>0</v>
      </c>
      <c r="O89" s="82">
        <v>300</v>
      </c>
      <c r="P89" s="82">
        <v>2500</v>
      </c>
      <c r="Q89" s="82">
        <f>3200+900</f>
        <v>4100</v>
      </c>
      <c r="R89" s="82">
        <f>'[1]MGN Liner Weekly Avail - 16 wks'!Q133+'[1]MGN Liner Weekly Avail - 16 wks'!R133</f>
        <v>3000</v>
      </c>
      <c r="S89" s="82">
        <f>'[1]MGN Liner Weekly Avail - 16 wks'!S133+'[1]MGN Liner Weekly Avail - 16 wks'!T133</f>
        <v>0</v>
      </c>
      <c r="T89" s="82">
        <f>'[1]MGN Liner Weekly Avail - 16 wks'!U133+'[1]MGN Liner Weekly Avail - 16 wks'!V133</f>
        <v>0</v>
      </c>
      <c r="U89" s="82">
        <f>'[1]MGN Liner Weekly Avail - 16 wks'!W133+'[1]MGN Liner Weekly Avail - 16 wks'!X133</f>
        <v>0</v>
      </c>
      <c r="V89" s="84">
        <f>'[1]MGN Liner Weekly Avail - 16 wks'!Y133+'[1]MGN Liner Weekly Avail - 16 wks'!Z133+'[1]MGN Liner Weekly Avail - 16 wks'!AA133</f>
        <v>0</v>
      </c>
      <c r="W89" s="49">
        <f t="shared" si="10"/>
        <v>9900</v>
      </c>
      <c r="X89" s="42"/>
      <c r="Y89" s="37" t="s">
        <v>39</v>
      </c>
      <c r="Z89" s="26">
        <f t="shared" si="12"/>
        <v>17820</v>
      </c>
      <c r="AB89" s="83">
        <f t="shared" si="11"/>
        <v>9900</v>
      </c>
    </row>
    <row r="90" spans="1:28" ht="12.75" x14ac:dyDescent="0.2">
      <c r="A90" s="40" t="s">
        <v>5</v>
      </c>
      <c r="B90" s="1" t="s">
        <v>39</v>
      </c>
      <c r="C90" s="19" t="s">
        <v>188</v>
      </c>
      <c r="D90" s="1">
        <v>72</v>
      </c>
      <c r="E90" s="25">
        <v>0.23</v>
      </c>
      <c r="F90" s="65">
        <v>1.8</v>
      </c>
      <c r="G90" s="65">
        <f t="shared" si="9"/>
        <v>146.16</v>
      </c>
      <c r="H90" s="10" t="s">
        <v>101</v>
      </c>
      <c r="I90" s="27"/>
      <c r="J90" s="27"/>
      <c r="K90" s="29"/>
      <c r="L90" s="82">
        <f>'[1]MGN Liner Weekly Avail - 16 wks'!C134</f>
        <v>0</v>
      </c>
      <c r="M90" s="82">
        <f>'[1]MGN Liner Weekly Avail - 16 wks'!D134+'[1]MGN Liner Weekly Avail - 16 wks'!E134</f>
        <v>0</v>
      </c>
      <c r="N90" s="82">
        <f>'[1]MGN Liner Weekly Avail - 16 wks'!F134+'[1]MGN Liner Weekly Avail - 16 wks'!G134+'[1]MGN Liner Weekly Avail - 16 wks'!H134</f>
        <v>0</v>
      </c>
      <c r="O90" s="82">
        <f>'[1]MGN Liner Weekly Avail - 16 wks'!I134+'[1]MGN Liner Weekly Avail - 16 wks'!J134+'[1]MGN Liner Weekly Avail - 16 wks'!K134</f>
        <v>0</v>
      </c>
      <c r="P90" s="82">
        <f>'[1]MGN Liner Weekly Avail - 16 wks'!L134+'[1]MGN Liner Weekly Avail - 16 wks'!M134</f>
        <v>0</v>
      </c>
      <c r="Q90" s="82">
        <f>'[1]MGN Liner Weekly Avail - 16 wks'!N134+'[1]MGN Liner Weekly Avail - 16 wks'!O134+'[1]MGN Liner Weekly Avail - 16 wks'!P134</f>
        <v>0</v>
      </c>
      <c r="R90" s="82">
        <f>'[1]MGN Liner Weekly Avail - 16 wks'!Q134+'[1]MGN Liner Weekly Avail - 16 wks'!R134</f>
        <v>0</v>
      </c>
      <c r="S90" s="82">
        <f>'[1]MGN Liner Weekly Avail - 16 wks'!S134+'[1]MGN Liner Weekly Avail - 16 wks'!T134</f>
        <v>0</v>
      </c>
      <c r="T90" s="82">
        <f>'[1]MGN Liner Weekly Avail - 16 wks'!U134+'[1]MGN Liner Weekly Avail - 16 wks'!V134</f>
        <v>0</v>
      </c>
      <c r="U90" s="82">
        <f>'[1]MGN Liner Weekly Avail - 16 wks'!W134+'[1]MGN Liner Weekly Avail - 16 wks'!X134</f>
        <v>0</v>
      </c>
      <c r="V90" s="84">
        <f>'[1]MGN Liner Weekly Avail - 16 wks'!Y134+'[1]MGN Liner Weekly Avail - 16 wks'!Z134+'[1]MGN Liner Weekly Avail - 16 wks'!AA134</f>
        <v>0</v>
      </c>
      <c r="W90" s="49">
        <f t="shared" si="10"/>
        <v>0</v>
      </c>
      <c r="X90" s="42"/>
      <c r="Y90" s="37" t="s">
        <v>39</v>
      </c>
      <c r="Z90" s="26">
        <f t="shared" si="12"/>
        <v>0</v>
      </c>
      <c r="AB90" s="83">
        <f t="shared" si="11"/>
        <v>0</v>
      </c>
    </row>
    <row r="91" spans="1:28" ht="12.75" x14ac:dyDescent="0.2">
      <c r="A91" s="40" t="s">
        <v>5</v>
      </c>
      <c r="B91" s="1" t="s">
        <v>39</v>
      </c>
      <c r="C91" s="19" t="s">
        <v>189</v>
      </c>
      <c r="D91" s="1">
        <v>72</v>
      </c>
      <c r="E91" s="25">
        <v>0.23</v>
      </c>
      <c r="F91" s="65">
        <v>1.8</v>
      </c>
      <c r="G91" s="65">
        <f t="shared" si="9"/>
        <v>146.16</v>
      </c>
      <c r="H91" s="10" t="s">
        <v>101</v>
      </c>
      <c r="I91" s="29"/>
      <c r="J91" s="29"/>
      <c r="K91" s="29"/>
      <c r="L91" s="82">
        <f>'[1]MGN Liner Weekly Avail - 16 wks'!C135</f>
        <v>0</v>
      </c>
      <c r="M91" s="82">
        <v>1800</v>
      </c>
      <c r="N91" s="82">
        <f>'[1]MGN Liner Weekly Avail - 16 wks'!F135+'[1]MGN Liner Weekly Avail - 16 wks'!G135+'[1]MGN Liner Weekly Avail - 16 wks'!H135</f>
        <v>0</v>
      </c>
      <c r="O91" s="82">
        <f>'[1]MGN Liner Weekly Avail - 16 wks'!I135+'[1]MGN Liner Weekly Avail - 16 wks'!J135+'[1]MGN Liner Weekly Avail - 16 wks'!K135</f>
        <v>0</v>
      </c>
      <c r="P91" s="82">
        <f>'[1]MGN Liner Weekly Avail - 16 wks'!L135+'[1]MGN Liner Weekly Avail - 16 wks'!M135</f>
        <v>0</v>
      </c>
      <c r="Q91" s="82"/>
      <c r="R91" s="82">
        <f>'[1]MGN Liner Weekly Avail - 16 wks'!Q135+'[1]MGN Liner Weekly Avail - 16 wks'!R135</f>
        <v>0</v>
      </c>
      <c r="S91" s="82">
        <f>'[1]MGN Liner Weekly Avail - 16 wks'!S135+'[1]MGN Liner Weekly Avail - 16 wks'!T135</f>
        <v>0</v>
      </c>
      <c r="T91" s="82">
        <f>1800+2700</f>
        <v>4500</v>
      </c>
      <c r="U91" s="82">
        <f>'[1]MGN Liner Weekly Avail - 16 wks'!W135+'[1]MGN Liner Weekly Avail - 16 wks'!X135</f>
        <v>800</v>
      </c>
      <c r="V91" s="84" t="s">
        <v>102</v>
      </c>
      <c r="W91" s="49">
        <f t="shared" si="10"/>
        <v>7100</v>
      </c>
      <c r="X91" s="42"/>
      <c r="Y91" s="37" t="s">
        <v>39</v>
      </c>
      <c r="Z91" s="26">
        <f t="shared" si="12"/>
        <v>12780</v>
      </c>
      <c r="AB91" s="83">
        <f t="shared" si="11"/>
        <v>7100</v>
      </c>
    </row>
    <row r="92" spans="1:28" s="18" customFormat="1" ht="12.75" x14ac:dyDescent="0.2">
      <c r="A92" s="40" t="s">
        <v>5</v>
      </c>
      <c r="B92" s="1" t="s">
        <v>39</v>
      </c>
      <c r="C92" s="19" t="s">
        <v>190</v>
      </c>
      <c r="D92" s="1">
        <v>72</v>
      </c>
      <c r="E92" s="25">
        <v>0.23</v>
      </c>
      <c r="F92" s="65">
        <v>1.8</v>
      </c>
      <c r="G92" s="65">
        <f t="shared" si="9"/>
        <v>146.16</v>
      </c>
      <c r="H92" s="10" t="s">
        <v>101</v>
      </c>
      <c r="I92" s="29"/>
      <c r="J92" s="29"/>
      <c r="K92" s="29"/>
      <c r="L92" s="82">
        <f>'[1]MGN Liner Weekly Avail - 16 wks'!C136</f>
        <v>0</v>
      </c>
      <c r="M92" s="82">
        <v>0</v>
      </c>
      <c r="N92" s="82">
        <v>600</v>
      </c>
      <c r="O92" s="82">
        <f>'[1]MGN Liner Weekly Avail - 16 wks'!I136+'[1]MGN Liner Weekly Avail - 16 wks'!J136+'[1]MGN Liner Weekly Avail - 16 wks'!K136</f>
        <v>0</v>
      </c>
      <c r="P92" s="82">
        <f>'[1]MGN Liner Weekly Avail - 16 wks'!L136+'[1]MGN Liner Weekly Avail - 16 wks'!M136</f>
        <v>0</v>
      </c>
      <c r="Q92" s="82">
        <f>'[1]MGN Liner Weekly Avail - 16 wks'!N136+'[1]MGN Liner Weekly Avail - 16 wks'!O136+'[1]MGN Liner Weekly Avail - 16 wks'!P136</f>
        <v>7400</v>
      </c>
      <c r="R92" s="82">
        <f>'[1]MGN Liner Weekly Avail - 16 wks'!Q136+'[1]MGN Liner Weekly Avail - 16 wks'!R136</f>
        <v>0</v>
      </c>
      <c r="S92" s="82">
        <f>'[1]MGN Liner Weekly Avail - 16 wks'!S136+'[1]MGN Liner Weekly Avail - 16 wks'!T136</f>
        <v>0</v>
      </c>
      <c r="T92" s="82">
        <f>'[1]MGN Liner Weekly Avail - 16 wks'!U136+'[1]MGN Liner Weekly Avail - 16 wks'!V136</f>
        <v>0</v>
      </c>
      <c r="U92" s="82">
        <f>'[1]MGN Liner Weekly Avail - 16 wks'!W136+'[1]MGN Liner Weekly Avail - 16 wks'!X136</f>
        <v>0</v>
      </c>
      <c r="V92" s="84">
        <f>'[1]MGN Liner Weekly Avail - 16 wks'!Y136+'[1]MGN Liner Weekly Avail - 16 wks'!Z136+'[1]MGN Liner Weekly Avail - 16 wks'!AA136</f>
        <v>0</v>
      </c>
      <c r="W92" s="49">
        <f t="shared" si="10"/>
        <v>8000</v>
      </c>
      <c r="X92" s="42"/>
      <c r="Y92" s="37" t="s">
        <v>39</v>
      </c>
      <c r="Z92" s="26">
        <f t="shared" si="12"/>
        <v>14400</v>
      </c>
      <c r="AB92" s="83">
        <f t="shared" si="11"/>
        <v>8000</v>
      </c>
    </row>
    <row r="93" spans="1:28" s="17" customFormat="1" ht="12.75" x14ac:dyDescent="0.2">
      <c r="A93" s="40" t="s">
        <v>5</v>
      </c>
      <c r="B93" s="1" t="s">
        <v>39</v>
      </c>
      <c r="C93" s="19" t="s">
        <v>191</v>
      </c>
      <c r="D93" s="1">
        <v>72</v>
      </c>
      <c r="E93" s="25">
        <v>0.23</v>
      </c>
      <c r="F93" s="65">
        <v>1.8</v>
      </c>
      <c r="G93" s="65">
        <f t="shared" si="9"/>
        <v>146.16</v>
      </c>
      <c r="H93" s="10" t="s">
        <v>101</v>
      </c>
      <c r="I93" s="27"/>
      <c r="J93" s="27"/>
      <c r="K93" s="29"/>
      <c r="L93" s="82">
        <f>'[1]MGN Liner Weekly Avail - 16 wks'!C137</f>
        <v>0</v>
      </c>
      <c r="M93" s="82">
        <f>'[1]MGN Liner Weekly Avail - 16 wks'!D137+'[1]MGN Liner Weekly Avail - 16 wks'!E137</f>
        <v>0</v>
      </c>
      <c r="N93" s="82">
        <f>'[1]MGN Liner Weekly Avail - 16 wks'!F137+'[1]MGN Liner Weekly Avail - 16 wks'!G137+'[1]MGN Liner Weekly Avail - 16 wks'!H137</f>
        <v>0</v>
      </c>
      <c r="O93" s="82">
        <f>'[1]MGN Liner Weekly Avail - 16 wks'!I137+'[1]MGN Liner Weekly Avail - 16 wks'!J137+'[1]MGN Liner Weekly Avail - 16 wks'!K137</f>
        <v>100</v>
      </c>
      <c r="P93" s="82">
        <f>'[1]MGN Liner Weekly Avail - 16 wks'!L137+'[1]MGN Liner Weekly Avail - 16 wks'!M137</f>
        <v>0</v>
      </c>
      <c r="Q93" s="82">
        <f>'[1]MGN Liner Weekly Avail - 16 wks'!N137+'[1]MGN Liner Weekly Avail - 16 wks'!O137+'[1]MGN Liner Weekly Avail - 16 wks'!P137</f>
        <v>0</v>
      </c>
      <c r="R93" s="82">
        <f>'[1]MGN Liner Weekly Avail - 16 wks'!Q137+'[1]MGN Liner Weekly Avail - 16 wks'!R137</f>
        <v>0</v>
      </c>
      <c r="S93" s="82">
        <f>'[1]MGN Liner Weekly Avail - 16 wks'!S137+'[1]MGN Liner Weekly Avail - 16 wks'!T137</f>
        <v>0</v>
      </c>
      <c r="T93" s="82">
        <f>'[1]MGN Liner Weekly Avail - 16 wks'!U137+'[1]MGN Liner Weekly Avail - 16 wks'!V137</f>
        <v>0</v>
      </c>
      <c r="U93" s="82">
        <f>'[1]MGN Liner Weekly Avail - 16 wks'!W137+'[1]MGN Liner Weekly Avail - 16 wks'!X137</f>
        <v>0</v>
      </c>
      <c r="V93" s="84">
        <f>'[1]MGN Liner Weekly Avail - 16 wks'!Y137+'[1]MGN Liner Weekly Avail - 16 wks'!Z137+'[1]MGN Liner Weekly Avail - 16 wks'!AA137</f>
        <v>0</v>
      </c>
      <c r="W93" s="49">
        <f t="shared" si="10"/>
        <v>100</v>
      </c>
      <c r="X93" s="42"/>
      <c r="Y93" s="37" t="s">
        <v>39</v>
      </c>
      <c r="Z93" s="26">
        <f t="shared" si="12"/>
        <v>180</v>
      </c>
      <c r="AB93" s="83">
        <f t="shared" si="11"/>
        <v>100</v>
      </c>
    </row>
    <row r="94" spans="1:28" ht="12.75" x14ac:dyDescent="0.2">
      <c r="A94" s="40" t="s">
        <v>5</v>
      </c>
      <c r="B94" s="1" t="s">
        <v>39</v>
      </c>
      <c r="C94" s="19" t="s">
        <v>192</v>
      </c>
      <c r="D94" s="1">
        <v>72</v>
      </c>
      <c r="E94" s="25">
        <v>0.23</v>
      </c>
      <c r="F94" s="65">
        <v>1.8</v>
      </c>
      <c r="G94" s="65">
        <f t="shared" si="9"/>
        <v>146.16</v>
      </c>
      <c r="H94" s="10" t="s">
        <v>101</v>
      </c>
      <c r="I94" s="29"/>
      <c r="J94" s="29"/>
      <c r="K94" s="29"/>
      <c r="L94" s="82">
        <f>'[1]MGN Liner Weekly Avail - 16 wks'!C138</f>
        <v>0</v>
      </c>
      <c r="M94" s="82">
        <f>'[1]MGN Liner Weekly Avail - 16 wks'!D138+'[1]MGN Liner Weekly Avail - 16 wks'!E138</f>
        <v>0</v>
      </c>
      <c r="N94" s="82">
        <f>'[1]MGN Liner Weekly Avail - 16 wks'!F138+'[1]MGN Liner Weekly Avail - 16 wks'!G138+'[1]MGN Liner Weekly Avail - 16 wks'!H138</f>
        <v>0</v>
      </c>
      <c r="O94" s="82">
        <f>'[1]MGN Liner Weekly Avail - 16 wks'!I138+'[1]MGN Liner Weekly Avail - 16 wks'!J138+'[1]MGN Liner Weekly Avail - 16 wks'!K138</f>
        <v>0</v>
      </c>
      <c r="P94" s="82">
        <f>'[1]MGN Liner Weekly Avail - 16 wks'!L138+'[1]MGN Liner Weekly Avail - 16 wks'!M138</f>
        <v>0</v>
      </c>
      <c r="Q94" s="82">
        <f>8200+1500</f>
        <v>9700</v>
      </c>
      <c r="R94" s="82">
        <f>'[1]MGN Liner Weekly Avail - 16 wks'!Q138+'[1]MGN Liner Weekly Avail - 16 wks'!R138</f>
        <v>4500</v>
      </c>
      <c r="S94" s="82">
        <f>'[1]MGN Liner Weekly Avail - 16 wks'!S138+'[1]MGN Liner Weekly Avail - 16 wks'!T138</f>
        <v>0</v>
      </c>
      <c r="T94" s="82">
        <f>'[1]MGN Liner Weekly Avail - 16 wks'!U138+'[1]MGN Liner Weekly Avail - 16 wks'!V138</f>
        <v>6200</v>
      </c>
      <c r="U94" s="82">
        <f>'[1]MGN Liner Weekly Avail - 16 wks'!W138+'[1]MGN Liner Weekly Avail - 16 wks'!X138</f>
        <v>0</v>
      </c>
      <c r="V94" s="84" t="s">
        <v>102</v>
      </c>
      <c r="W94" s="49">
        <f t="shared" si="10"/>
        <v>20400</v>
      </c>
      <c r="X94" s="42"/>
      <c r="Y94" s="37" t="s">
        <v>39</v>
      </c>
      <c r="Z94" s="26">
        <f t="shared" si="12"/>
        <v>36720</v>
      </c>
      <c r="AB94" s="83">
        <f t="shared" si="11"/>
        <v>20400</v>
      </c>
    </row>
    <row r="95" spans="1:28" ht="12.75" x14ac:dyDescent="0.2">
      <c r="A95" s="40" t="s">
        <v>5</v>
      </c>
      <c r="B95" s="1" t="s">
        <v>39</v>
      </c>
      <c r="C95" s="19" t="s">
        <v>193</v>
      </c>
      <c r="D95" s="1">
        <v>72</v>
      </c>
      <c r="E95" s="76">
        <v>0.23</v>
      </c>
      <c r="F95" s="75">
        <v>1.8</v>
      </c>
      <c r="G95" s="65">
        <f t="shared" si="9"/>
        <v>146.16</v>
      </c>
      <c r="H95" s="10" t="s">
        <v>101</v>
      </c>
      <c r="I95" s="29"/>
      <c r="J95" s="29"/>
      <c r="K95" s="29"/>
      <c r="L95" s="82"/>
      <c r="M95" s="82">
        <v>2016</v>
      </c>
      <c r="N95" s="82"/>
      <c r="O95" s="82"/>
      <c r="P95" s="82"/>
      <c r="Q95" s="82">
        <f>400+6900</f>
        <v>7300</v>
      </c>
      <c r="R95" s="82">
        <f>'[1]MGN Liner Weekly Avail - 16 wks'!Q139+'[1]MGN Liner Weekly Avail - 16 wks'!R139</f>
        <v>0</v>
      </c>
      <c r="S95" s="82">
        <f>'[1]MGN Liner Weekly Avail - 16 wks'!S139+'[1]MGN Liner Weekly Avail - 16 wks'!T139</f>
        <v>0</v>
      </c>
      <c r="T95" s="82">
        <f>'[1]MGN Liner Weekly Avail - 16 wks'!U139+'[1]MGN Liner Weekly Avail - 16 wks'!V139</f>
        <v>0</v>
      </c>
      <c r="U95" s="82">
        <f>'[1]MGN Liner Weekly Avail - 16 wks'!W139+'[1]MGN Liner Weekly Avail - 16 wks'!X139</f>
        <v>0</v>
      </c>
      <c r="V95" s="84" t="s">
        <v>102</v>
      </c>
      <c r="W95" s="49">
        <f t="shared" si="10"/>
        <v>9316</v>
      </c>
      <c r="X95" s="42"/>
      <c r="Y95" s="37" t="s">
        <v>39</v>
      </c>
      <c r="Z95" s="26">
        <f t="shared" si="12"/>
        <v>16768.8</v>
      </c>
      <c r="AB95" s="83">
        <f t="shared" si="11"/>
        <v>9316</v>
      </c>
    </row>
    <row r="96" spans="1:28" ht="12.75" x14ac:dyDescent="0.2">
      <c r="A96" s="40" t="s">
        <v>5</v>
      </c>
      <c r="B96" s="1" t="s">
        <v>39</v>
      </c>
      <c r="C96" s="19" t="s">
        <v>194</v>
      </c>
      <c r="D96" s="1">
        <v>72</v>
      </c>
      <c r="E96" s="25">
        <v>0.23</v>
      </c>
      <c r="F96" s="65">
        <v>1.8</v>
      </c>
      <c r="G96" s="65">
        <f t="shared" si="9"/>
        <v>146.16</v>
      </c>
      <c r="H96" s="10" t="s">
        <v>101</v>
      </c>
      <c r="I96" s="29"/>
      <c r="J96" s="29"/>
      <c r="K96" s="29"/>
      <c r="L96" s="82">
        <f>'[1]MGN Liner Weekly Avail - 16 wks'!C140</f>
        <v>0</v>
      </c>
      <c r="M96" s="82">
        <f>'[1]MGN Liner Weekly Avail - 16 wks'!D140+'[1]MGN Liner Weekly Avail - 16 wks'!E140</f>
        <v>0</v>
      </c>
      <c r="N96" s="82">
        <f>'[1]MGN Liner Weekly Avail - 16 wks'!F140+'[1]MGN Liner Weekly Avail - 16 wks'!G140+'[1]MGN Liner Weekly Avail - 16 wks'!H140</f>
        <v>70</v>
      </c>
      <c r="O96" s="82">
        <f>'[1]MGN Liner Weekly Avail - 16 wks'!I140+'[1]MGN Liner Weekly Avail - 16 wks'!J140+'[1]MGN Liner Weekly Avail - 16 wks'!K140</f>
        <v>0</v>
      </c>
      <c r="P96" s="82">
        <f>'[1]MGN Liner Weekly Avail - 16 wks'!L140+'[1]MGN Liner Weekly Avail - 16 wks'!M140</f>
        <v>0</v>
      </c>
      <c r="Q96" s="82" t="s">
        <v>102</v>
      </c>
      <c r="R96" s="82">
        <v>400</v>
      </c>
      <c r="S96" s="82">
        <f>'[1]MGN Liner Weekly Avail - 16 wks'!S140+'[1]MGN Liner Weekly Avail - 16 wks'!T140</f>
        <v>0</v>
      </c>
      <c r="T96" s="82">
        <f>'[1]MGN Liner Weekly Avail - 16 wks'!U140+'[1]MGN Liner Weekly Avail - 16 wks'!V140</f>
        <v>0</v>
      </c>
      <c r="U96" s="82">
        <f>'[1]MGN Liner Weekly Avail - 16 wks'!W140+'[1]MGN Liner Weekly Avail - 16 wks'!X140</f>
        <v>0</v>
      </c>
      <c r="V96" s="84" t="s">
        <v>102</v>
      </c>
      <c r="W96" s="49">
        <f t="shared" si="10"/>
        <v>470</v>
      </c>
      <c r="X96" s="42"/>
      <c r="Y96" s="37" t="s">
        <v>39</v>
      </c>
      <c r="Z96" s="26">
        <f t="shared" si="12"/>
        <v>846</v>
      </c>
      <c r="AB96" s="83">
        <f t="shared" si="11"/>
        <v>470</v>
      </c>
    </row>
    <row r="97" spans="1:28" ht="12.75" x14ac:dyDescent="0.2">
      <c r="A97" s="40" t="s">
        <v>5</v>
      </c>
      <c r="B97" s="1" t="s">
        <v>39</v>
      </c>
      <c r="C97" s="19" t="s">
        <v>195</v>
      </c>
      <c r="D97" s="1">
        <v>72</v>
      </c>
      <c r="E97" s="25">
        <v>0.23</v>
      </c>
      <c r="F97" s="65">
        <v>1.8</v>
      </c>
      <c r="G97" s="65">
        <f t="shared" si="9"/>
        <v>146.16</v>
      </c>
      <c r="H97" s="10" t="s">
        <v>101</v>
      </c>
      <c r="I97" s="29"/>
      <c r="J97" s="29"/>
      <c r="K97" s="29"/>
      <c r="L97" s="82">
        <f>'[1]MGN Liner Weekly Avail - 16 wks'!C141</f>
        <v>0</v>
      </c>
      <c r="M97" s="82">
        <f>'[1]MGN Liner Weekly Avail - 16 wks'!D141+'[1]MGN Liner Weekly Avail - 16 wks'!E141</f>
        <v>0</v>
      </c>
      <c r="N97" s="82" t="s">
        <v>102</v>
      </c>
      <c r="O97" s="82" t="s">
        <v>102</v>
      </c>
      <c r="P97" s="82">
        <f>'[1]MGN Liner Weekly Avail - 16 wks'!L141+'[1]MGN Liner Weekly Avail - 16 wks'!M141</f>
        <v>0</v>
      </c>
      <c r="Q97" s="82">
        <v>200</v>
      </c>
      <c r="R97" s="82">
        <f>'[1]MGN Liner Weekly Avail - 16 wks'!Q141+'[1]MGN Liner Weekly Avail - 16 wks'!R141</f>
        <v>3500</v>
      </c>
      <c r="S97" s="82">
        <f>'[1]MGN Liner Weekly Avail - 16 wks'!S141+'[1]MGN Liner Weekly Avail - 16 wks'!T141</f>
        <v>0</v>
      </c>
      <c r="T97" s="82">
        <f>'[1]MGN Liner Weekly Avail - 16 wks'!U141+'[1]MGN Liner Weekly Avail - 16 wks'!V141</f>
        <v>1800</v>
      </c>
      <c r="U97" s="82">
        <f>'[1]MGN Liner Weekly Avail - 16 wks'!W141+'[1]MGN Liner Weekly Avail - 16 wks'!X141</f>
        <v>0</v>
      </c>
      <c r="V97" s="84" t="s">
        <v>102</v>
      </c>
      <c r="W97" s="49">
        <f t="shared" si="10"/>
        <v>5500</v>
      </c>
      <c r="X97" s="42"/>
      <c r="Y97" s="37" t="s">
        <v>39</v>
      </c>
      <c r="Z97" s="26">
        <f t="shared" si="12"/>
        <v>9900</v>
      </c>
      <c r="AB97" s="83">
        <f t="shared" si="11"/>
        <v>5500</v>
      </c>
    </row>
    <row r="98" spans="1:28" ht="12.75" x14ac:dyDescent="0.2">
      <c r="A98" s="40" t="s">
        <v>5</v>
      </c>
      <c r="B98" s="1" t="s">
        <v>39</v>
      </c>
      <c r="C98" s="19" t="s">
        <v>196</v>
      </c>
      <c r="D98" s="1">
        <v>72</v>
      </c>
      <c r="E98" s="25">
        <v>0.23</v>
      </c>
      <c r="F98" s="65">
        <v>1.8</v>
      </c>
      <c r="G98" s="65">
        <f t="shared" si="9"/>
        <v>146.16</v>
      </c>
      <c r="H98" s="10" t="s">
        <v>101</v>
      </c>
      <c r="I98" s="29"/>
      <c r="J98" s="29"/>
      <c r="K98" s="29"/>
      <c r="L98" s="82">
        <f>'[1]MGN Liner Weekly Avail - 16 wks'!C142</f>
        <v>0</v>
      </c>
      <c r="M98" s="82">
        <f>'[1]MGN Liner Weekly Avail - 16 wks'!D142+'[1]MGN Liner Weekly Avail - 16 wks'!E142</f>
        <v>0</v>
      </c>
      <c r="N98" s="82">
        <f>'[1]MGN Liner Weekly Avail - 16 wks'!F142+'[1]MGN Liner Weekly Avail - 16 wks'!G142+'[1]MGN Liner Weekly Avail - 16 wks'!H142</f>
        <v>0</v>
      </c>
      <c r="O98" s="82">
        <f>'[1]MGN Liner Weekly Avail - 16 wks'!I142+'[1]MGN Liner Weekly Avail - 16 wks'!J142+'[1]MGN Liner Weekly Avail - 16 wks'!K142</f>
        <v>0</v>
      </c>
      <c r="P98" s="82" t="s">
        <v>102</v>
      </c>
      <c r="Q98" s="82">
        <f>1340+1900</f>
        <v>3240</v>
      </c>
      <c r="R98" s="82">
        <f>'[1]MGN Liner Weekly Avail - 16 wks'!Q142+'[1]MGN Liner Weekly Avail - 16 wks'!R142</f>
        <v>5500</v>
      </c>
      <c r="S98" s="82">
        <f>'[1]MGN Liner Weekly Avail - 16 wks'!S142+'[1]MGN Liner Weekly Avail - 16 wks'!T142</f>
        <v>0</v>
      </c>
      <c r="T98" s="82">
        <f>'[1]MGN Liner Weekly Avail - 16 wks'!U142+'[1]MGN Liner Weekly Avail - 16 wks'!V142</f>
        <v>0</v>
      </c>
      <c r="U98" s="82">
        <f>'[1]MGN Liner Weekly Avail - 16 wks'!W142+'[1]MGN Liner Weekly Avail - 16 wks'!X142</f>
        <v>0</v>
      </c>
      <c r="V98" s="84" t="s">
        <v>102</v>
      </c>
      <c r="W98" s="49">
        <f t="shared" si="10"/>
        <v>8740</v>
      </c>
      <c r="X98" s="42"/>
      <c r="Y98" s="37" t="s">
        <v>39</v>
      </c>
      <c r="Z98" s="26">
        <f t="shared" si="12"/>
        <v>15732</v>
      </c>
      <c r="AB98" s="83">
        <f t="shared" si="11"/>
        <v>8740</v>
      </c>
    </row>
    <row r="99" spans="1:28" ht="12.75" x14ac:dyDescent="0.2">
      <c r="A99" s="40" t="s">
        <v>5</v>
      </c>
      <c r="B99" s="1" t="s">
        <v>39</v>
      </c>
      <c r="C99" s="19" t="s">
        <v>197</v>
      </c>
      <c r="D99" s="1">
        <v>72</v>
      </c>
      <c r="E99" s="25">
        <v>0.23</v>
      </c>
      <c r="F99" s="65">
        <v>1.8</v>
      </c>
      <c r="G99" s="65">
        <f t="shared" si="9"/>
        <v>146.16</v>
      </c>
      <c r="H99" s="10" t="s">
        <v>101</v>
      </c>
      <c r="I99" s="29"/>
      <c r="J99" s="29"/>
      <c r="K99" s="29"/>
      <c r="L99" s="82">
        <f>'[1]MGN Liner Weekly Avail - 16 wks'!C143</f>
        <v>0</v>
      </c>
      <c r="M99" s="82">
        <f>'[1]MGN Liner Weekly Avail - 16 wks'!D143+'[1]MGN Liner Weekly Avail - 16 wks'!E143</f>
        <v>0</v>
      </c>
      <c r="N99" s="82">
        <f>'[1]MGN Liner Weekly Avail - 16 wks'!F143+'[1]MGN Liner Weekly Avail - 16 wks'!G143+'[1]MGN Liner Weekly Avail - 16 wks'!H143</f>
        <v>0</v>
      </c>
      <c r="O99" s="82">
        <f>'[1]MGN Liner Weekly Avail - 16 wks'!I143+'[1]MGN Liner Weekly Avail - 16 wks'!J143+'[1]MGN Liner Weekly Avail - 16 wks'!K143</f>
        <v>0</v>
      </c>
      <c r="P99" s="82">
        <f>'[1]MGN Liner Weekly Avail - 16 wks'!L143+'[1]MGN Liner Weekly Avail - 16 wks'!M143</f>
        <v>0</v>
      </c>
      <c r="Q99" s="82" t="s">
        <v>102</v>
      </c>
      <c r="R99" s="82">
        <f>'[1]MGN Liner Weekly Avail - 16 wks'!Q143+'[1]MGN Liner Weekly Avail - 16 wks'!R143</f>
        <v>0</v>
      </c>
      <c r="S99" s="82">
        <f>'[1]MGN Liner Weekly Avail - 16 wks'!S143+'[1]MGN Liner Weekly Avail - 16 wks'!T143</f>
        <v>0</v>
      </c>
      <c r="T99" s="82">
        <f>'[1]MGN Liner Weekly Avail - 16 wks'!U143+'[1]MGN Liner Weekly Avail - 16 wks'!V143</f>
        <v>1800</v>
      </c>
      <c r="U99" s="82">
        <f>'[1]MGN Liner Weekly Avail - 16 wks'!W143+'[1]MGN Liner Weekly Avail - 16 wks'!X143</f>
        <v>0</v>
      </c>
      <c r="V99" s="84">
        <f>'[1]MGN Liner Weekly Avail - 16 wks'!Y143+'[1]MGN Liner Weekly Avail - 16 wks'!Z143+'[1]MGN Liner Weekly Avail - 16 wks'!AA143</f>
        <v>0</v>
      </c>
      <c r="W99" s="49">
        <f t="shared" si="10"/>
        <v>1800</v>
      </c>
      <c r="X99" s="42"/>
      <c r="Y99" s="37" t="s">
        <v>39</v>
      </c>
      <c r="Z99" s="26">
        <f t="shared" si="12"/>
        <v>3240</v>
      </c>
      <c r="AB99" s="83">
        <f t="shared" si="11"/>
        <v>1800</v>
      </c>
    </row>
    <row r="100" spans="1:28" ht="12.75" x14ac:dyDescent="0.2">
      <c r="A100" s="40" t="s">
        <v>5</v>
      </c>
      <c r="B100" s="1" t="s">
        <v>39</v>
      </c>
      <c r="C100" s="19" t="s">
        <v>198</v>
      </c>
      <c r="D100" s="1">
        <v>72</v>
      </c>
      <c r="E100" s="25">
        <v>0.23</v>
      </c>
      <c r="F100" s="65">
        <v>1.8</v>
      </c>
      <c r="G100" s="65">
        <f t="shared" si="9"/>
        <v>146.16</v>
      </c>
      <c r="H100" s="10" t="s">
        <v>101</v>
      </c>
      <c r="I100" s="29"/>
      <c r="J100" s="29"/>
      <c r="K100" s="29"/>
      <c r="L100" s="82">
        <f>'[1]MGN Liner Weekly Avail - 16 wks'!C144</f>
        <v>0</v>
      </c>
      <c r="M100" s="82">
        <f>'[1]MGN Liner Weekly Avail - 16 wks'!D144+'[1]MGN Liner Weekly Avail - 16 wks'!E144</f>
        <v>0</v>
      </c>
      <c r="N100" s="82">
        <f>'[1]MGN Liner Weekly Avail - 16 wks'!F144+'[1]MGN Liner Weekly Avail - 16 wks'!G144+'[1]MGN Liner Weekly Avail - 16 wks'!H144</f>
        <v>0</v>
      </c>
      <c r="O100" s="82">
        <v>200</v>
      </c>
      <c r="P100" s="82">
        <f>'[1]MGN Liner Weekly Avail - 16 wks'!L144+'[1]MGN Liner Weekly Avail - 16 wks'!M144</f>
        <v>600</v>
      </c>
      <c r="Q100" s="82">
        <v>3700</v>
      </c>
      <c r="R100" s="82">
        <f>'[1]MGN Liner Weekly Avail - 16 wks'!Q144+'[1]MGN Liner Weekly Avail - 16 wks'!R144</f>
        <v>2500</v>
      </c>
      <c r="S100" s="82">
        <f>'[1]MGN Liner Weekly Avail - 16 wks'!S144+'[1]MGN Liner Weekly Avail - 16 wks'!T144</f>
        <v>0</v>
      </c>
      <c r="T100" s="82">
        <f>'[1]MGN Liner Weekly Avail - 16 wks'!U144+'[1]MGN Liner Weekly Avail - 16 wks'!V144</f>
        <v>0</v>
      </c>
      <c r="U100" s="82">
        <f>'[1]MGN Liner Weekly Avail - 16 wks'!W144+'[1]MGN Liner Weekly Avail - 16 wks'!X144</f>
        <v>0</v>
      </c>
      <c r="V100" s="84" t="s">
        <v>102</v>
      </c>
      <c r="W100" s="49">
        <f t="shared" si="10"/>
        <v>7000</v>
      </c>
      <c r="X100" s="42"/>
      <c r="Y100" s="37" t="s">
        <v>39</v>
      </c>
      <c r="Z100" s="26">
        <f t="shared" si="12"/>
        <v>12600</v>
      </c>
      <c r="AB100" s="83">
        <f t="shared" si="11"/>
        <v>7000</v>
      </c>
    </row>
    <row r="101" spans="1:28" ht="12.75" x14ac:dyDescent="0.2">
      <c r="A101" s="40" t="s">
        <v>5</v>
      </c>
      <c r="B101" s="2" t="s">
        <v>39</v>
      </c>
      <c r="C101" s="19" t="s">
        <v>116</v>
      </c>
      <c r="D101" s="10">
        <v>72</v>
      </c>
      <c r="E101" s="6"/>
      <c r="F101" s="65">
        <v>2.0499999999999998</v>
      </c>
      <c r="G101" s="65">
        <f t="shared" si="9"/>
        <v>147.6</v>
      </c>
      <c r="H101" s="4" t="s">
        <v>8</v>
      </c>
      <c r="I101" s="5"/>
      <c r="J101" s="11"/>
      <c r="K101" s="11">
        <v>6336</v>
      </c>
      <c r="L101" s="11">
        <v>16128</v>
      </c>
      <c r="M101" s="11"/>
      <c r="N101" s="11"/>
      <c r="O101" s="11"/>
      <c r="P101" s="11"/>
      <c r="Q101" s="11"/>
      <c r="R101" s="11"/>
      <c r="S101" s="11"/>
      <c r="T101" s="11"/>
      <c r="U101" s="11"/>
      <c r="V101" s="51"/>
      <c r="W101" s="49">
        <f t="shared" si="10"/>
        <v>22464</v>
      </c>
      <c r="X101" s="41" t="s">
        <v>46</v>
      </c>
      <c r="Y101" s="35" t="s">
        <v>39</v>
      </c>
      <c r="Z101" s="7">
        <f>+W101*F101</f>
        <v>46051.199999999997</v>
      </c>
      <c r="AB101" s="83">
        <f t="shared" si="11"/>
        <v>22464</v>
      </c>
    </row>
    <row r="102" spans="1:28" ht="12.75" x14ac:dyDescent="0.2">
      <c r="A102" s="40" t="s">
        <v>5</v>
      </c>
      <c r="B102" s="2" t="s">
        <v>39</v>
      </c>
      <c r="C102" s="19" t="s">
        <v>48</v>
      </c>
      <c r="D102" s="10">
        <v>72</v>
      </c>
      <c r="E102" s="6"/>
      <c r="F102" s="65">
        <v>2.75</v>
      </c>
      <c r="G102" s="65">
        <f t="shared" si="9"/>
        <v>198</v>
      </c>
      <c r="H102" s="4" t="s">
        <v>8</v>
      </c>
      <c r="I102" s="5"/>
      <c r="J102" s="11">
        <v>360</v>
      </c>
      <c r="K102" s="11"/>
      <c r="L102" s="11"/>
      <c r="M102" s="11"/>
      <c r="N102" s="11"/>
      <c r="O102" s="11"/>
      <c r="P102" s="11"/>
      <c r="Q102" s="11"/>
      <c r="R102" s="11"/>
      <c r="S102" s="11"/>
      <c r="T102" s="11"/>
      <c r="U102" s="11"/>
      <c r="V102" s="51"/>
      <c r="W102" s="49">
        <f t="shared" si="10"/>
        <v>360</v>
      </c>
      <c r="X102" s="41" t="s">
        <v>46</v>
      </c>
      <c r="Y102" s="35" t="s">
        <v>39</v>
      </c>
      <c r="Z102" s="7">
        <f>+W102*F102</f>
        <v>990</v>
      </c>
      <c r="AB102" s="83">
        <f t="shared" si="11"/>
        <v>0</v>
      </c>
    </row>
    <row r="103" spans="1:28" ht="12.75" x14ac:dyDescent="0.2">
      <c r="A103" s="40" t="s">
        <v>5</v>
      </c>
      <c r="B103" s="2" t="s">
        <v>39</v>
      </c>
      <c r="C103" s="19" t="s">
        <v>219</v>
      </c>
      <c r="D103" s="10">
        <v>72</v>
      </c>
      <c r="E103" s="6"/>
      <c r="F103" s="65">
        <v>2.25</v>
      </c>
      <c r="G103" s="65">
        <f t="shared" si="9"/>
        <v>162</v>
      </c>
      <c r="H103" s="4"/>
      <c r="I103" s="5"/>
      <c r="J103" s="11"/>
      <c r="K103" s="11"/>
      <c r="L103" s="11"/>
      <c r="M103" s="11">
        <v>720</v>
      </c>
      <c r="N103" s="11"/>
      <c r="O103" s="11"/>
      <c r="P103" s="11"/>
      <c r="Q103" s="11"/>
      <c r="R103" s="11"/>
      <c r="S103" s="11"/>
      <c r="T103" s="11"/>
      <c r="U103" s="11"/>
      <c r="V103" s="51"/>
      <c r="W103" s="49"/>
      <c r="X103" s="41"/>
      <c r="Y103" s="35"/>
      <c r="Z103" s="7"/>
      <c r="AB103" s="83"/>
    </row>
    <row r="104" spans="1:28" ht="12.75" x14ac:dyDescent="0.2">
      <c r="A104" s="40" t="s">
        <v>5</v>
      </c>
      <c r="B104" s="2" t="s">
        <v>39</v>
      </c>
      <c r="C104" s="19" t="s">
        <v>117</v>
      </c>
      <c r="D104" s="10">
        <v>72</v>
      </c>
      <c r="E104" s="6"/>
      <c r="F104" s="65">
        <v>2.1800000000000002</v>
      </c>
      <c r="G104" s="65">
        <f t="shared" si="9"/>
        <v>156.96</v>
      </c>
      <c r="H104" s="4" t="s">
        <v>8</v>
      </c>
      <c r="I104" s="5"/>
      <c r="J104" s="11">
        <v>2016</v>
      </c>
      <c r="K104" s="11">
        <v>144</v>
      </c>
      <c r="L104" s="11"/>
      <c r="M104" s="11"/>
      <c r="N104" s="11"/>
      <c r="O104" s="11"/>
      <c r="P104" s="11"/>
      <c r="Q104" s="11"/>
      <c r="R104" s="11"/>
      <c r="S104" s="11"/>
      <c r="T104" s="11"/>
      <c r="U104" s="11"/>
      <c r="V104" s="51"/>
      <c r="W104" s="49">
        <f t="shared" ref="W104:W120" si="13">SUM(I104:V104)</f>
        <v>2160</v>
      </c>
      <c r="X104" s="41" t="s">
        <v>49</v>
      </c>
      <c r="Y104" s="35" t="s">
        <v>39</v>
      </c>
      <c r="Z104" s="7">
        <f>+W104*F104</f>
        <v>4708.8</v>
      </c>
      <c r="AB104" s="83">
        <f t="shared" ref="AB104:AB135" si="14">SUM(K104:V104)</f>
        <v>144</v>
      </c>
    </row>
    <row r="105" spans="1:28" ht="12.75" x14ac:dyDescent="0.2">
      <c r="A105" s="40" t="s">
        <v>5</v>
      </c>
      <c r="B105" s="1" t="s">
        <v>39</v>
      </c>
      <c r="C105" s="19" t="s">
        <v>159</v>
      </c>
      <c r="D105" s="1">
        <v>72</v>
      </c>
      <c r="E105" s="25">
        <v>0.32</v>
      </c>
      <c r="F105" s="65">
        <v>1.8</v>
      </c>
      <c r="G105" s="65">
        <f t="shared" si="9"/>
        <v>152.63999999999999</v>
      </c>
      <c r="H105" s="1" t="s">
        <v>101</v>
      </c>
      <c r="I105" s="29"/>
      <c r="J105" s="29"/>
      <c r="K105" s="29"/>
      <c r="L105" s="82">
        <f>'[1]MGN Liner Weekly Avail - 16 wks'!C151</f>
        <v>0</v>
      </c>
      <c r="M105" s="82">
        <f>'[1]MGN Liner Weekly Avail - 16 wks'!D151+'[1]MGN Liner Weekly Avail - 16 wks'!E151</f>
        <v>0</v>
      </c>
      <c r="N105" s="82">
        <f>'[1]MGN Liner Weekly Avail - 16 wks'!F151+'[1]MGN Liner Weekly Avail - 16 wks'!G151+'[1]MGN Liner Weekly Avail - 16 wks'!H151</f>
        <v>600</v>
      </c>
      <c r="O105" s="82">
        <f>'[1]MGN Liner Weekly Avail - 16 wks'!I151+'[1]MGN Liner Weekly Avail - 16 wks'!J151+'[1]MGN Liner Weekly Avail - 16 wks'!K151</f>
        <v>100</v>
      </c>
      <c r="P105" s="82">
        <f>'[1]MGN Liner Weekly Avail - 16 wks'!L151+'[1]MGN Liner Weekly Avail - 16 wks'!M151</f>
        <v>0</v>
      </c>
      <c r="Q105" s="82">
        <f>'[1]MGN Liner Weekly Avail - 16 wks'!N151+'[1]MGN Liner Weekly Avail - 16 wks'!O151+'[1]MGN Liner Weekly Avail - 16 wks'!P151</f>
        <v>0</v>
      </c>
      <c r="R105" s="82">
        <f>'[1]MGN Liner Weekly Avail - 16 wks'!Q151+'[1]MGN Liner Weekly Avail - 16 wks'!R151</f>
        <v>0</v>
      </c>
      <c r="S105" s="82">
        <f>'[1]MGN Liner Weekly Avail - 16 wks'!S151+'[1]MGN Liner Weekly Avail - 16 wks'!T151</f>
        <v>0</v>
      </c>
      <c r="T105" s="82">
        <f>'[1]MGN Liner Weekly Avail - 16 wks'!U151+'[1]MGN Liner Weekly Avail - 16 wks'!V151</f>
        <v>0</v>
      </c>
      <c r="U105" s="82">
        <f>'[1]MGN Liner Weekly Avail - 16 wks'!W151+'[1]MGN Liner Weekly Avail - 16 wks'!X151</f>
        <v>0</v>
      </c>
      <c r="V105" s="84">
        <f>'[1]MGN Liner Weekly Avail - 16 wks'!Y151+'[1]MGN Liner Weekly Avail - 16 wks'!Z151+'[1]MGN Liner Weekly Avail - 16 wks'!AA151</f>
        <v>0</v>
      </c>
      <c r="W105" s="49">
        <f t="shared" si="13"/>
        <v>700</v>
      </c>
      <c r="X105" s="42"/>
      <c r="Y105" s="37" t="s">
        <v>39</v>
      </c>
      <c r="Z105" s="26">
        <f t="shared" ref="Z105:Z113" si="15">+F105*W105</f>
        <v>1260</v>
      </c>
      <c r="AB105" s="83">
        <f t="shared" si="14"/>
        <v>700</v>
      </c>
    </row>
    <row r="106" spans="1:28" ht="12.75" x14ac:dyDescent="0.2">
      <c r="A106" s="40" t="s">
        <v>5</v>
      </c>
      <c r="B106" s="1" t="s">
        <v>39</v>
      </c>
      <c r="C106" s="19" t="s">
        <v>160</v>
      </c>
      <c r="D106" s="1">
        <v>72</v>
      </c>
      <c r="E106" s="25">
        <v>0.25</v>
      </c>
      <c r="F106" s="65">
        <v>1.8</v>
      </c>
      <c r="G106" s="65">
        <f t="shared" si="9"/>
        <v>147.6</v>
      </c>
      <c r="H106" s="1" t="s">
        <v>101</v>
      </c>
      <c r="I106" s="29"/>
      <c r="J106" s="29"/>
      <c r="K106" s="29"/>
      <c r="L106" s="82">
        <f>'[1]MGN Liner Weekly Avail - 16 wks'!C152</f>
        <v>0</v>
      </c>
      <c r="M106" s="82">
        <f>'[1]MGN Liner Weekly Avail - 16 wks'!D152+'[1]MGN Liner Weekly Avail - 16 wks'!E152</f>
        <v>0</v>
      </c>
      <c r="N106" s="82">
        <f>'[1]MGN Liner Weekly Avail - 16 wks'!F152+'[1]MGN Liner Weekly Avail - 16 wks'!G152+'[1]MGN Liner Weekly Avail - 16 wks'!H152</f>
        <v>0</v>
      </c>
      <c r="O106" s="82">
        <f>'[1]MGN Liner Weekly Avail - 16 wks'!I152+'[1]MGN Liner Weekly Avail - 16 wks'!J152+'[1]MGN Liner Weekly Avail - 16 wks'!K152</f>
        <v>0</v>
      </c>
      <c r="P106" s="82">
        <f>'[1]MGN Liner Weekly Avail - 16 wks'!L152+'[1]MGN Liner Weekly Avail - 16 wks'!M152</f>
        <v>0</v>
      </c>
      <c r="Q106" s="82">
        <f>'[1]MGN Liner Weekly Avail - 16 wks'!N152+'[1]MGN Liner Weekly Avail - 16 wks'!O152+'[1]MGN Liner Weekly Avail - 16 wks'!P152</f>
        <v>0</v>
      </c>
      <c r="R106" s="82">
        <f>'[1]MGN Liner Weekly Avail - 16 wks'!Q152+'[1]MGN Liner Weekly Avail - 16 wks'!R152</f>
        <v>0</v>
      </c>
      <c r="S106" s="82">
        <f>'[1]MGN Liner Weekly Avail - 16 wks'!S152+'[1]MGN Liner Weekly Avail - 16 wks'!T152</f>
        <v>0</v>
      </c>
      <c r="T106" s="82">
        <f>'[1]MGN Liner Weekly Avail - 16 wks'!U152+'[1]MGN Liner Weekly Avail - 16 wks'!V152</f>
        <v>0</v>
      </c>
      <c r="U106" s="82">
        <f>'[1]MGN Liner Weekly Avail - 16 wks'!W152+'[1]MGN Liner Weekly Avail - 16 wks'!X152</f>
        <v>0</v>
      </c>
      <c r="V106" s="84">
        <f>'[1]MGN Liner Weekly Avail - 16 wks'!Y152+'[1]MGN Liner Weekly Avail - 16 wks'!Z152+'[1]MGN Liner Weekly Avail - 16 wks'!AA152</f>
        <v>0</v>
      </c>
      <c r="W106" s="49">
        <f t="shared" si="13"/>
        <v>0</v>
      </c>
      <c r="X106" s="42"/>
      <c r="Y106" s="37" t="s">
        <v>39</v>
      </c>
      <c r="Z106" s="26">
        <f t="shared" si="15"/>
        <v>0</v>
      </c>
      <c r="AB106" s="83">
        <f t="shared" si="14"/>
        <v>0</v>
      </c>
    </row>
    <row r="107" spans="1:28" ht="12.75" x14ac:dyDescent="0.2">
      <c r="A107" s="40" t="s">
        <v>5</v>
      </c>
      <c r="B107" s="1" t="s">
        <v>39</v>
      </c>
      <c r="C107" s="19" t="s">
        <v>161</v>
      </c>
      <c r="D107" s="1">
        <v>72</v>
      </c>
      <c r="E107" s="25">
        <v>0.2</v>
      </c>
      <c r="F107" s="65">
        <v>1.8</v>
      </c>
      <c r="G107" s="65">
        <f t="shared" si="9"/>
        <v>144</v>
      </c>
      <c r="H107" s="1" t="s">
        <v>101</v>
      </c>
      <c r="I107" s="29"/>
      <c r="J107" s="29"/>
      <c r="K107" s="29"/>
      <c r="L107" s="82">
        <f>'[1]MGN Liner Weekly Avail - 16 wks'!C153</f>
        <v>0</v>
      </c>
      <c r="M107" s="82">
        <f>'[1]MGN Liner Weekly Avail - 16 wks'!D153+'[1]MGN Liner Weekly Avail - 16 wks'!E153</f>
        <v>0</v>
      </c>
      <c r="N107" s="82">
        <f>'[1]MGN Liner Weekly Avail - 16 wks'!F153+'[1]MGN Liner Weekly Avail - 16 wks'!G153+'[1]MGN Liner Weekly Avail - 16 wks'!H153</f>
        <v>0</v>
      </c>
      <c r="O107" s="82">
        <f>'[1]MGN Liner Weekly Avail - 16 wks'!I153+'[1]MGN Liner Weekly Avail - 16 wks'!J153+'[1]MGN Liner Weekly Avail - 16 wks'!K153</f>
        <v>0</v>
      </c>
      <c r="P107" s="82">
        <f>'[1]MGN Liner Weekly Avail - 16 wks'!L153+'[1]MGN Liner Weekly Avail - 16 wks'!M153</f>
        <v>0</v>
      </c>
      <c r="Q107" s="82">
        <f>'[1]MGN Liner Weekly Avail - 16 wks'!N153+'[1]MGN Liner Weekly Avail - 16 wks'!O153+'[1]MGN Liner Weekly Avail - 16 wks'!P153</f>
        <v>2500</v>
      </c>
      <c r="R107" s="82">
        <f>'[1]MGN Liner Weekly Avail - 16 wks'!Q153+'[1]MGN Liner Weekly Avail - 16 wks'!R153</f>
        <v>0</v>
      </c>
      <c r="S107" s="82">
        <f>'[1]MGN Liner Weekly Avail - 16 wks'!S153+'[1]MGN Liner Weekly Avail - 16 wks'!T153</f>
        <v>0</v>
      </c>
      <c r="T107" s="82">
        <f>'[1]MGN Liner Weekly Avail - 16 wks'!U153+'[1]MGN Liner Weekly Avail - 16 wks'!V153</f>
        <v>2500</v>
      </c>
      <c r="U107" s="82">
        <f>'[1]MGN Liner Weekly Avail - 16 wks'!W153+'[1]MGN Liner Weekly Avail - 16 wks'!X153</f>
        <v>0</v>
      </c>
      <c r="V107" s="84">
        <f>'[1]MGN Liner Weekly Avail - 16 wks'!Y153+'[1]MGN Liner Weekly Avail - 16 wks'!Z153+'[1]MGN Liner Weekly Avail - 16 wks'!AA153</f>
        <v>0</v>
      </c>
      <c r="W107" s="49">
        <f t="shared" si="13"/>
        <v>5000</v>
      </c>
      <c r="X107" s="42"/>
      <c r="Y107" s="37" t="s">
        <v>39</v>
      </c>
      <c r="Z107" s="26">
        <f t="shared" si="15"/>
        <v>9000</v>
      </c>
      <c r="AB107" s="83">
        <f t="shared" si="14"/>
        <v>5000</v>
      </c>
    </row>
    <row r="108" spans="1:28" ht="12.75" x14ac:dyDescent="0.2">
      <c r="A108" s="40" t="s">
        <v>5</v>
      </c>
      <c r="B108" s="1" t="s">
        <v>39</v>
      </c>
      <c r="C108" s="19" t="s">
        <v>162</v>
      </c>
      <c r="D108" s="1">
        <v>72</v>
      </c>
      <c r="E108" s="25">
        <v>0.19</v>
      </c>
      <c r="F108" s="65">
        <v>1.8</v>
      </c>
      <c r="G108" s="65">
        <f t="shared" si="9"/>
        <v>143.28</v>
      </c>
      <c r="H108" s="1" t="s">
        <v>101</v>
      </c>
      <c r="I108" s="29"/>
      <c r="J108" s="29"/>
      <c r="K108" s="29"/>
      <c r="L108" s="82">
        <f>'[1]MGN Liner Weekly Avail - 16 wks'!C154</f>
        <v>0</v>
      </c>
      <c r="M108" s="82">
        <f>'[1]MGN Liner Weekly Avail - 16 wks'!D154+'[1]MGN Liner Weekly Avail - 16 wks'!E154</f>
        <v>0</v>
      </c>
      <c r="N108" s="82">
        <f>'[1]MGN Liner Weekly Avail - 16 wks'!F154+'[1]MGN Liner Weekly Avail - 16 wks'!G154+'[1]MGN Liner Weekly Avail - 16 wks'!H154</f>
        <v>0</v>
      </c>
      <c r="O108" s="82">
        <f>'[1]MGN Liner Weekly Avail - 16 wks'!I154+'[1]MGN Liner Weekly Avail - 16 wks'!J154+'[1]MGN Liner Weekly Avail - 16 wks'!K154</f>
        <v>0</v>
      </c>
      <c r="P108" s="82">
        <f>'[1]MGN Liner Weekly Avail - 16 wks'!L154+'[1]MGN Liner Weekly Avail - 16 wks'!M154</f>
        <v>212</v>
      </c>
      <c r="Q108" s="82">
        <f>'[1]MGN Liner Weekly Avail - 16 wks'!N154+'[1]MGN Liner Weekly Avail - 16 wks'!O154+'[1]MGN Liner Weekly Avail - 16 wks'!P154</f>
        <v>0</v>
      </c>
      <c r="R108" s="82">
        <f>'[1]MGN Liner Weekly Avail - 16 wks'!Q154+'[1]MGN Liner Weekly Avail - 16 wks'!R154</f>
        <v>3000</v>
      </c>
      <c r="S108" s="82">
        <f>'[1]MGN Liner Weekly Avail - 16 wks'!S154+'[1]MGN Liner Weekly Avail - 16 wks'!T154</f>
        <v>0</v>
      </c>
      <c r="T108" s="82">
        <f>'[1]MGN Liner Weekly Avail - 16 wks'!U154+'[1]MGN Liner Weekly Avail - 16 wks'!V154</f>
        <v>0</v>
      </c>
      <c r="U108" s="82">
        <f>'[1]MGN Liner Weekly Avail - 16 wks'!W154+'[1]MGN Liner Weekly Avail - 16 wks'!X154</f>
        <v>0</v>
      </c>
      <c r="V108" s="84">
        <f>'[1]MGN Liner Weekly Avail - 16 wks'!Y154+'[1]MGN Liner Weekly Avail - 16 wks'!Z154+'[1]MGN Liner Weekly Avail - 16 wks'!AA154</f>
        <v>2500</v>
      </c>
      <c r="W108" s="49">
        <f t="shared" si="13"/>
        <v>5712</v>
      </c>
      <c r="X108" s="42"/>
      <c r="Y108" s="37" t="s">
        <v>39</v>
      </c>
      <c r="Z108" s="26">
        <f t="shared" si="15"/>
        <v>10281.6</v>
      </c>
      <c r="AB108" s="83">
        <f t="shared" si="14"/>
        <v>5712</v>
      </c>
    </row>
    <row r="109" spans="1:28" ht="12.75" x14ac:dyDescent="0.2">
      <c r="A109" s="40" t="s">
        <v>5</v>
      </c>
      <c r="B109" s="1" t="s">
        <v>39</v>
      </c>
      <c r="C109" s="19" t="s">
        <v>163</v>
      </c>
      <c r="D109" s="1">
        <v>72</v>
      </c>
      <c r="E109" s="25">
        <v>0.19</v>
      </c>
      <c r="F109" s="65">
        <v>1.8</v>
      </c>
      <c r="G109" s="65">
        <f t="shared" si="9"/>
        <v>143.28</v>
      </c>
      <c r="H109" s="1" t="s">
        <v>101</v>
      </c>
      <c r="I109" s="29"/>
      <c r="J109" s="29"/>
      <c r="K109" s="29"/>
      <c r="L109" s="82">
        <f>'[1]MGN Liner Weekly Avail - 16 wks'!C155</f>
        <v>0</v>
      </c>
      <c r="M109" s="82">
        <f>'[1]MGN Liner Weekly Avail - 16 wks'!D155+'[1]MGN Liner Weekly Avail - 16 wks'!E155</f>
        <v>0</v>
      </c>
      <c r="N109" s="82">
        <f>'[1]MGN Liner Weekly Avail - 16 wks'!F155+'[1]MGN Liner Weekly Avail - 16 wks'!G155+'[1]MGN Liner Weekly Avail - 16 wks'!H155</f>
        <v>1700</v>
      </c>
      <c r="O109" s="82">
        <f>'[1]MGN Liner Weekly Avail - 16 wks'!I155+'[1]MGN Liner Weekly Avail - 16 wks'!J155+'[1]MGN Liner Weekly Avail - 16 wks'!K155</f>
        <v>500</v>
      </c>
      <c r="P109" s="82">
        <f>'[1]MGN Liner Weekly Avail - 16 wks'!L155+'[1]MGN Liner Weekly Avail - 16 wks'!M155</f>
        <v>0</v>
      </c>
      <c r="Q109" s="82">
        <f>'[1]MGN Liner Weekly Avail - 16 wks'!N155+'[1]MGN Liner Weekly Avail - 16 wks'!O155+'[1]MGN Liner Weekly Avail - 16 wks'!P155</f>
        <v>1000</v>
      </c>
      <c r="R109" s="82">
        <f>'[1]MGN Liner Weekly Avail - 16 wks'!Q155+'[1]MGN Liner Weekly Avail - 16 wks'!R155</f>
        <v>0</v>
      </c>
      <c r="S109" s="82">
        <f>'[1]MGN Liner Weekly Avail - 16 wks'!S155+'[1]MGN Liner Weekly Avail - 16 wks'!T155</f>
        <v>0</v>
      </c>
      <c r="T109" s="82">
        <f>'[1]MGN Liner Weekly Avail - 16 wks'!U155+'[1]MGN Liner Weekly Avail - 16 wks'!V155</f>
        <v>0</v>
      </c>
      <c r="U109" s="82">
        <f>'[1]MGN Liner Weekly Avail - 16 wks'!W155+'[1]MGN Liner Weekly Avail - 16 wks'!X155</f>
        <v>0</v>
      </c>
      <c r="V109" s="84">
        <f>'[1]MGN Liner Weekly Avail - 16 wks'!Y155+'[1]MGN Liner Weekly Avail - 16 wks'!Z155+'[1]MGN Liner Weekly Avail - 16 wks'!AA155</f>
        <v>0</v>
      </c>
      <c r="W109" s="49">
        <f t="shared" si="13"/>
        <v>3200</v>
      </c>
      <c r="X109" s="42"/>
      <c r="Y109" s="37" t="s">
        <v>39</v>
      </c>
      <c r="Z109" s="26">
        <f t="shared" si="15"/>
        <v>5760</v>
      </c>
      <c r="AB109" s="83">
        <f t="shared" si="14"/>
        <v>3200</v>
      </c>
    </row>
    <row r="110" spans="1:28" ht="12.75" x14ac:dyDescent="0.2">
      <c r="A110" s="40" t="s">
        <v>5</v>
      </c>
      <c r="B110" s="1" t="s">
        <v>39</v>
      </c>
      <c r="C110" s="19" t="s">
        <v>164</v>
      </c>
      <c r="D110" s="1">
        <v>72</v>
      </c>
      <c r="E110" s="25">
        <v>0.27</v>
      </c>
      <c r="F110" s="65">
        <v>1.8</v>
      </c>
      <c r="G110" s="65">
        <f t="shared" si="9"/>
        <v>149.04</v>
      </c>
      <c r="H110" s="1" t="s">
        <v>101</v>
      </c>
      <c r="I110" s="29"/>
      <c r="J110" s="29"/>
      <c r="K110" s="29"/>
      <c r="L110" s="82">
        <f>'[1]MGN Liner Weekly Avail - 16 wks'!C156</f>
        <v>0</v>
      </c>
      <c r="M110" s="82">
        <f>'[1]MGN Liner Weekly Avail - 16 wks'!D156+'[1]MGN Liner Weekly Avail - 16 wks'!E156</f>
        <v>0</v>
      </c>
      <c r="N110" s="82">
        <f>'[1]MGN Liner Weekly Avail - 16 wks'!F156+'[1]MGN Liner Weekly Avail - 16 wks'!G156+'[1]MGN Liner Weekly Avail - 16 wks'!H156</f>
        <v>0</v>
      </c>
      <c r="O110" s="82">
        <f>'[1]MGN Liner Weekly Avail - 16 wks'!I156+'[1]MGN Liner Weekly Avail - 16 wks'!J156+'[1]MGN Liner Weekly Avail - 16 wks'!K156</f>
        <v>0</v>
      </c>
      <c r="P110" s="82" t="s">
        <v>102</v>
      </c>
      <c r="Q110" s="82">
        <f>'[1]MGN Liner Weekly Avail - 16 wks'!N156+'[1]MGN Liner Weekly Avail - 16 wks'!O156+'[1]MGN Liner Weekly Avail - 16 wks'!P156</f>
        <v>600</v>
      </c>
      <c r="R110" s="82">
        <f>'[1]MGN Liner Weekly Avail - 16 wks'!Q156+'[1]MGN Liner Weekly Avail - 16 wks'!R156</f>
        <v>0</v>
      </c>
      <c r="S110" s="82">
        <f>'[1]MGN Liner Weekly Avail - 16 wks'!S156+'[1]MGN Liner Weekly Avail - 16 wks'!T156</f>
        <v>0</v>
      </c>
      <c r="T110" s="82">
        <f>'[1]MGN Liner Weekly Avail - 16 wks'!U156+'[1]MGN Liner Weekly Avail - 16 wks'!V156</f>
        <v>7000</v>
      </c>
      <c r="U110" s="82">
        <f>'[1]MGN Liner Weekly Avail - 16 wks'!W156+'[1]MGN Liner Weekly Avail - 16 wks'!X156</f>
        <v>0</v>
      </c>
      <c r="V110" s="84" t="s">
        <v>102</v>
      </c>
      <c r="W110" s="49">
        <f t="shared" si="13"/>
        <v>7600</v>
      </c>
      <c r="X110" s="42"/>
      <c r="Y110" s="37" t="s">
        <v>39</v>
      </c>
      <c r="Z110" s="26">
        <f t="shared" si="15"/>
        <v>13680</v>
      </c>
      <c r="AB110" s="83">
        <f t="shared" si="14"/>
        <v>7600</v>
      </c>
    </row>
    <row r="111" spans="1:28" ht="12.75" x14ac:dyDescent="0.2">
      <c r="A111" s="40" t="s">
        <v>5</v>
      </c>
      <c r="B111" s="1" t="s">
        <v>39</v>
      </c>
      <c r="C111" s="19" t="s">
        <v>165</v>
      </c>
      <c r="D111" s="1">
        <v>72</v>
      </c>
      <c r="E111" s="25"/>
      <c r="F111" s="65">
        <v>1.8</v>
      </c>
      <c r="G111" s="65">
        <f t="shared" si="9"/>
        <v>129.6</v>
      </c>
      <c r="H111" s="1" t="s">
        <v>101</v>
      </c>
      <c r="I111" s="29"/>
      <c r="J111" s="29"/>
      <c r="K111" s="29"/>
      <c r="L111" s="82">
        <f>'[1]MGN Liner Weekly Avail - 16 wks'!C157</f>
        <v>0</v>
      </c>
      <c r="M111" s="82">
        <f>'[1]MGN Liner Weekly Avail - 16 wks'!D157+'[1]MGN Liner Weekly Avail - 16 wks'!E157</f>
        <v>0</v>
      </c>
      <c r="N111" s="82">
        <f>'[1]MGN Liner Weekly Avail - 16 wks'!F157+'[1]MGN Liner Weekly Avail - 16 wks'!G157+'[1]MGN Liner Weekly Avail - 16 wks'!H157</f>
        <v>0</v>
      </c>
      <c r="O111" s="82">
        <f>'[1]MGN Liner Weekly Avail - 16 wks'!I157+'[1]MGN Liner Weekly Avail - 16 wks'!J157+'[1]MGN Liner Weekly Avail - 16 wks'!K157</f>
        <v>340</v>
      </c>
      <c r="P111" s="82">
        <f>'[1]MGN Liner Weekly Avail - 16 wks'!L157+'[1]MGN Liner Weekly Avail - 16 wks'!M157</f>
        <v>0</v>
      </c>
      <c r="Q111" s="82">
        <f>'[1]MGN Liner Weekly Avail - 16 wks'!N157+'[1]MGN Liner Weekly Avail - 16 wks'!O157+'[1]MGN Liner Weekly Avail - 16 wks'!P157</f>
        <v>0</v>
      </c>
      <c r="R111" s="82">
        <f>'[1]MGN Liner Weekly Avail - 16 wks'!Q157+'[1]MGN Liner Weekly Avail - 16 wks'!R157</f>
        <v>0</v>
      </c>
      <c r="S111" s="82">
        <f>'[1]MGN Liner Weekly Avail - 16 wks'!S157+'[1]MGN Liner Weekly Avail - 16 wks'!T157</f>
        <v>0</v>
      </c>
      <c r="T111" s="82">
        <f>'[1]MGN Liner Weekly Avail - 16 wks'!U157+'[1]MGN Liner Weekly Avail - 16 wks'!V157</f>
        <v>0</v>
      </c>
      <c r="U111" s="82">
        <f>'[1]MGN Liner Weekly Avail - 16 wks'!W157+'[1]MGN Liner Weekly Avail - 16 wks'!X157</f>
        <v>0</v>
      </c>
      <c r="V111" s="84" t="s">
        <v>102</v>
      </c>
      <c r="W111" s="49">
        <f t="shared" si="13"/>
        <v>340</v>
      </c>
      <c r="X111" s="42"/>
      <c r="Y111" s="37" t="s">
        <v>39</v>
      </c>
      <c r="Z111" s="26">
        <f t="shared" si="15"/>
        <v>612</v>
      </c>
      <c r="AB111" s="83">
        <f t="shared" si="14"/>
        <v>340</v>
      </c>
    </row>
    <row r="112" spans="1:28" ht="12.75" x14ac:dyDescent="0.2">
      <c r="A112" s="40" t="s">
        <v>5</v>
      </c>
      <c r="B112" s="1" t="s">
        <v>39</v>
      </c>
      <c r="C112" s="19" t="s">
        <v>166</v>
      </c>
      <c r="D112" s="1">
        <v>72</v>
      </c>
      <c r="E112" s="25">
        <v>0.1</v>
      </c>
      <c r="F112" s="65">
        <v>1.72</v>
      </c>
      <c r="G112" s="65">
        <f t="shared" si="9"/>
        <v>131.04</v>
      </c>
      <c r="H112" s="1" t="s">
        <v>101</v>
      </c>
      <c r="I112" s="29"/>
      <c r="J112" s="29"/>
      <c r="K112" s="29"/>
      <c r="L112" s="82">
        <f>'[1]MGN Liner Weekly Avail - 16 wks'!C158</f>
        <v>0</v>
      </c>
      <c r="M112" s="82">
        <f>'[1]MGN Liner Weekly Avail - 16 wks'!D158+'[1]MGN Liner Weekly Avail - 16 wks'!E158</f>
        <v>0</v>
      </c>
      <c r="N112" s="82">
        <v>280</v>
      </c>
      <c r="O112" s="82" t="s">
        <v>102</v>
      </c>
      <c r="P112" s="82" t="s">
        <v>102</v>
      </c>
      <c r="Q112" s="82">
        <v>7214</v>
      </c>
      <c r="R112" s="82">
        <v>7800</v>
      </c>
      <c r="S112" s="82" t="s">
        <v>102</v>
      </c>
      <c r="T112" s="82">
        <v>3990</v>
      </c>
      <c r="U112" s="82">
        <f>'[1]MGN Liner Weekly Avail - 16 wks'!W158+'[1]MGN Liner Weekly Avail - 16 wks'!X158</f>
        <v>0</v>
      </c>
      <c r="V112" s="84" t="s">
        <v>102</v>
      </c>
      <c r="W112" s="49">
        <f t="shared" si="13"/>
        <v>19284</v>
      </c>
      <c r="X112" s="42"/>
      <c r="Y112" s="37" t="s">
        <v>39</v>
      </c>
      <c r="Z112" s="26">
        <f t="shared" si="15"/>
        <v>33168.479999999996</v>
      </c>
      <c r="AB112" s="83">
        <f t="shared" si="14"/>
        <v>19284</v>
      </c>
    </row>
    <row r="113" spans="1:28" ht="12.75" x14ac:dyDescent="0.2">
      <c r="A113" s="40" t="s">
        <v>5</v>
      </c>
      <c r="B113" s="1" t="s">
        <v>39</v>
      </c>
      <c r="C113" s="19" t="s">
        <v>167</v>
      </c>
      <c r="D113" s="1">
        <v>72</v>
      </c>
      <c r="E113" s="25">
        <v>0.28000000000000003</v>
      </c>
      <c r="F113" s="65">
        <v>1.93</v>
      </c>
      <c r="G113" s="65">
        <f t="shared" si="9"/>
        <v>159.12</v>
      </c>
      <c r="H113" s="1" t="s">
        <v>101</v>
      </c>
      <c r="I113" s="29"/>
      <c r="J113" s="29"/>
      <c r="K113" s="29"/>
      <c r="L113" s="82">
        <f>'[1]MGN Liner Weekly Avail - 16 wks'!C159</f>
        <v>0</v>
      </c>
      <c r="M113" s="82">
        <f>'[1]MGN Liner Weekly Avail - 16 wks'!D159+'[1]MGN Liner Weekly Avail - 16 wks'!E159</f>
        <v>0</v>
      </c>
      <c r="N113" s="82">
        <f>'[1]MGN Liner Weekly Avail - 16 wks'!F159+'[1]MGN Liner Weekly Avail - 16 wks'!G159+'[1]MGN Liner Weekly Avail - 16 wks'!H159</f>
        <v>0</v>
      </c>
      <c r="O113" s="82">
        <f>'[1]MGN Liner Weekly Avail - 16 wks'!I159+'[1]MGN Liner Weekly Avail - 16 wks'!J159+'[1]MGN Liner Weekly Avail - 16 wks'!K159</f>
        <v>0</v>
      </c>
      <c r="P113" s="82">
        <f>'[1]MGN Liner Weekly Avail - 16 wks'!L159+'[1]MGN Liner Weekly Avail - 16 wks'!M159</f>
        <v>0</v>
      </c>
      <c r="Q113" s="82">
        <f>'[1]MGN Liner Weekly Avail - 16 wks'!N159+'[1]MGN Liner Weekly Avail - 16 wks'!O159+'[1]MGN Liner Weekly Avail - 16 wks'!P159</f>
        <v>0</v>
      </c>
      <c r="R113" s="82">
        <f>'[1]MGN Liner Weekly Avail - 16 wks'!Q159+'[1]MGN Liner Weekly Avail - 16 wks'!R159</f>
        <v>100</v>
      </c>
      <c r="S113" s="82">
        <f>'[1]MGN Liner Weekly Avail - 16 wks'!S159+'[1]MGN Liner Weekly Avail - 16 wks'!T159</f>
        <v>0</v>
      </c>
      <c r="T113" s="82">
        <f>'[1]MGN Liner Weekly Avail - 16 wks'!U159+'[1]MGN Liner Weekly Avail - 16 wks'!V159</f>
        <v>0</v>
      </c>
      <c r="U113" s="82">
        <f>'[1]MGN Liner Weekly Avail - 16 wks'!W159+'[1]MGN Liner Weekly Avail - 16 wks'!X159</f>
        <v>0</v>
      </c>
      <c r="V113" s="84">
        <f>'[1]MGN Liner Weekly Avail - 16 wks'!Y159+'[1]MGN Liner Weekly Avail - 16 wks'!Z159+'[1]MGN Liner Weekly Avail - 16 wks'!AA159</f>
        <v>0</v>
      </c>
      <c r="W113" s="49">
        <f t="shared" si="13"/>
        <v>100</v>
      </c>
      <c r="X113" s="42"/>
      <c r="Y113" s="37" t="s">
        <v>39</v>
      </c>
      <c r="Z113" s="26">
        <f t="shared" si="15"/>
        <v>193</v>
      </c>
      <c r="AB113" s="83">
        <f t="shared" si="14"/>
        <v>100</v>
      </c>
    </row>
    <row r="114" spans="1:28" ht="12.75" x14ac:dyDescent="0.2">
      <c r="A114" s="40" t="s">
        <v>5</v>
      </c>
      <c r="B114" s="2" t="s">
        <v>41</v>
      </c>
      <c r="C114" s="19" t="s">
        <v>118</v>
      </c>
      <c r="D114" s="10" t="s">
        <v>26</v>
      </c>
      <c r="E114" s="6"/>
      <c r="F114" s="75">
        <v>0.9</v>
      </c>
      <c r="G114" s="65">
        <f t="shared" si="9"/>
        <v>0</v>
      </c>
      <c r="H114" s="4" t="s">
        <v>8</v>
      </c>
      <c r="I114" s="5"/>
      <c r="J114" s="11"/>
      <c r="K114" s="11"/>
      <c r="L114" s="78" t="s">
        <v>102</v>
      </c>
      <c r="M114" s="78">
        <v>10000</v>
      </c>
      <c r="N114" s="78">
        <v>10000</v>
      </c>
      <c r="O114" s="78">
        <v>10000</v>
      </c>
      <c r="P114" s="78">
        <v>10000</v>
      </c>
      <c r="Q114" s="11">
        <v>10000</v>
      </c>
      <c r="R114" s="11">
        <v>50000</v>
      </c>
      <c r="S114" s="11">
        <v>50000</v>
      </c>
      <c r="T114" s="11">
        <v>50000</v>
      </c>
      <c r="U114" s="11">
        <v>50000</v>
      </c>
      <c r="V114" s="51">
        <v>50000</v>
      </c>
      <c r="W114" s="49">
        <f t="shared" si="13"/>
        <v>300000</v>
      </c>
      <c r="X114" s="41"/>
      <c r="Y114" s="35" t="s">
        <v>41</v>
      </c>
      <c r="Z114" s="7" t="e">
        <f>+W114*#REF!</f>
        <v>#REF!</v>
      </c>
      <c r="AB114" s="83">
        <f t="shared" si="14"/>
        <v>300000</v>
      </c>
    </row>
    <row r="115" spans="1:28" ht="12.75" x14ac:dyDescent="0.2">
      <c r="A115" s="40" t="s">
        <v>5</v>
      </c>
      <c r="B115" s="2" t="s">
        <v>41</v>
      </c>
      <c r="C115" s="19" t="s">
        <v>118</v>
      </c>
      <c r="D115" s="10">
        <v>72</v>
      </c>
      <c r="E115" s="6"/>
      <c r="F115" s="75">
        <v>1.96</v>
      </c>
      <c r="G115" s="65">
        <f t="shared" si="9"/>
        <v>141.12</v>
      </c>
      <c r="H115" s="4" t="s">
        <v>8</v>
      </c>
      <c r="I115" s="5"/>
      <c r="J115" s="11"/>
      <c r="K115" s="11"/>
      <c r="L115" s="78"/>
      <c r="M115" s="78"/>
      <c r="N115" s="78"/>
      <c r="O115" s="78"/>
      <c r="P115" s="78"/>
      <c r="Q115" s="11"/>
      <c r="R115" s="11"/>
      <c r="S115" s="11"/>
      <c r="T115" s="11"/>
      <c r="U115" s="11"/>
      <c r="V115" s="51"/>
      <c r="W115" s="49">
        <f t="shared" si="13"/>
        <v>0</v>
      </c>
      <c r="X115" s="41"/>
      <c r="Y115" s="35" t="s">
        <v>41</v>
      </c>
      <c r="Z115" s="7">
        <f>+W115*F115</f>
        <v>0</v>
      </c>
      <c r="AB115" s="83">
        <f t="shared" si="14"/>
        <v>0</v>
      </c>
    </row>
    <row r="116" spans="1:28" ht="12.75" x14ac:dyDescent="0.2">
      <c r="A116" s="40" t="s">
        <v>5</v>
      </c>
      <c r="B116" s="1" t="s">
        <v>41</v>
      </c>
      <c r="C116" s="19" t="s">
        <v>119</v>
      </c>
      <c r="D116" s="1" t="s">
        <v>26</v>
      </c>
      <c r="E116" s="25"/>
      <c r="F116" s="75">
        <v>0.95</v>
      </c>
      <c r="G116" s="65">
        <f t="shared" si="9"/>
        <v>0</v>
      </c>
      <c r="H116" s="1" t="s">
        <v>8</v>
      </c>
      <c r="I116" s="27"/>
      <c r="J116" s="27"/>
      <c r="K116" s="27"/>
      <c r="L116" s="80"/>
      <c r="M116" s="80" t="s">
        <v>102</v>
      </c>
      <c r="N116" s="80" t="s">
        <v>102</v>
      </c>
      <c r="O116" s="80" t="s">
        <v>102</v>
      </c>
      <c r="P116" s="80" t="s">
        <v>102</v>
      </c>
      <c r="Q116" s="27">
        <v>5000</v>
      </c>
      <c r="R116" s="27">
        <v>50000</v>
      </c>
      <c r="S116" s="27">
        <v>50000</v>
      </c>
      <c r="T116" s="27">
        <v>50000</v>
      </c>
      <c r="U116" s="27">
        <v>50000</v>
      </c>
      <c r="V116" s="53">
        <v>50000</v>
      </c>
      <c r="W116" s="49">
        <f t="shared" si="13"/>
        <v>255000</v>
      </c>
      <c r="X116" s="42"/>
      <c r="Y116" s="37" t="s">
        <v>41</v>
      </c>
      <c r="Z116" s="7" t="e">
        <f>+W116*#REF!</f>
        <v>#REF!</v>
      </c>
      <c r="AB116" s="83">
        <f t="shared" si="14"/>
        <v>255000</v>
      </c>
    </row>
    <row r="117" spans="1:28" ht="12.75" x14ac:dyDescent="0.2">
      <c r="A117" s="40" t="s">
        <v>5</v>
      </c>
      <c r="B117" s="1" t="s">
        <v>41</v>
      </c>
      <c r="C117" s="19" t="s">
        <v>119</v>
      </c>
      <c r="D117" s="1">
        <v>72</v>
      </c>
      <c r="E117" s="25"/>
      <c r="F117" s="75">
        <v>1.96</v>
      </c>
      <c r="G117" s="65">
        <f t="shared" si="9"/>
        <v>141.12</v>
      </c>
      <c r="H117" s="1" t="s">
        <v>8</v>
      </c>
      <c r="I117" s="27"/>
      <c r="J117" s="27"/>
      <c r="K117" s="27"/>
      <c r="L117" s="80"/>
      <c r="M117" s="80">
        <v>0</v>
      </c>
      <c r="N117" s="80"/>
      <c r="O117" s="80"/>
      <c r="P117" s="80"/>
      <c r="Q117" s="27"/>
      <c r="R117" s="27"/>
      <c r="S117" s="27"/>
      <c r="T117" s="27"/>
      <c r="U117" s="27"/>
      <c r="V117" s="53"/>
      <c r="W117" s="49">
        <f t="shared" si="13"/>
        <v>0</v>
      </c>
      <c r="X117" s="42"/>
      <c r="Y117" s="37" t="s">
        <v>41</v>
      </c>
      <c r="Z117" s="26">
        <f>+F117*W117</f>
        <v>0</v>
      </c>
      <c r="AB117" s="83">
        <f t="shared" si="14"/>
        <v>0</v>
      </c>
    </row>
    <row r="118" spans="1:28" ht="12.75" x14ac:dyDescent="0.2">
      <c r="A118" s="40" t="s">
        <v>5</v>
      </c>
      <c r="B118" s="1" t="s">
        <v>41</v>
      </c>
      <c r="C118" s="19" t="s">
        <v>120</v>
      </c>
      <c r="D118" s="1" t="s">
        <v>26</v>
      </c>
      <c r="E118" s="25"/>
      <c r="F118" s="75">
        <v>0.95</v>
      </c>
      <c r="G118" s="65">
        <f t="shared" si="9"/>
        <v>0</v>
      </c>
      <c r="H118" s="1" t="s">
        <v>8</v>
      </c>
      <c r="I118" s="27"/>
      <c r="J118" s="27"/>
      <c r="K118" s="27"/>
      <c r="L118" s="80"/>
      <c r="M118" s="80" t="s">
        <v>102</v>
      </c>
      <c r="N118" s="80">
        <v>10000</v>
      </c>
      <c r="O118" s="80">
        <v>10000</v>
      </c>
      <c r="P118" s="80">
        <v>10000</v>
      </c>
      <c r="Q118" s="27">
        <v>10000</v>
      </c>
      <c r="R118" s="27">
        <v>10000</v>
      </c>
      <c r="S118" s="27">
        <v>50000</v>
      </c>
      <c r="T118" s="27">
        <v>50000</v>
      </c>
      <c r="U118" s="27">
        <v>50000</v>
      </c>
      <c r="V118" s="53">
        <v>50000</v>
      </c>
      <c r="W118" s="49">
        <f t="shared" si="13"/>
        <v>250000</v>
      </c>
      <c r="X118" s="42"/>
      <c r="Y118" s="37" t="s">
        <v>41</v>
      </c>
      <c r="Z118" s="7" t="e">
        <f>+W118*#REF!</f>
        <v>#REF!</v>
      </c>
      <c r="AB118" s="83">
        <f t="shared" si="14"/>
        <v>250000</v>
      </c>
    </row>
    <row r="119" spans="1:28" ht="12.75" x14ac:dyDescent="0.2">
      <c r="A119" s="40" t="s">
        <v>5</v>
      </c>
      <c r="B119" s="28" t="s">
        <v>41</v>
      </c>
      <c r="C119" s="19" t="s">
        <v>120</v>
      </c>
      <c r="D119" s="1">
        <v>72</v>
      </c>
      <c r="E119" s="25"/>
      <c r="F119" s="76">
        <v>1.96</v>
      </c>
      <c r="G119" s="65">
        <f t="shared" si="9"/>
        <v>141.12</v>
      </c>
      <c r="H119" s="1" t="s">
        <v>8</v>
      </c>
      <c r="I119" s="27"/>
      <c r="J119" s="27"/>
      <c r="K119" s="27"/>
      <c r="L119" s="80"/>
      <c r="M119" s="80">
        <v>0</v>
      </c>
      <c r="N119" s="80"/>
      <c r="O119" s="80"/>
      <c r="P119" s="80"/>
      <c r="Q119" s="27"/>
      <c r="R119" s="27"/>
      <c r="S119" s="27"/>
      <c r="T119" s="27"/>
      <c r="U119" s="27"/>
      <c r="V119" s="53"/>
      <c r="W119" s="49">
        <f t="shared" si="13"/>
        <v>0</v>
      </c>
      <c r="X119" s="42"/>
      <c r="Y119" s="38" t="s">
        <v>41</v>
      </c>
      <c r="Z119" s="26">
        <f>+F119*W119</f>
        <v>0</v>
      </c>
      <c r="AB119" s="83">
        <f t="shared" si="14"/>
        <v>0</v>
      </c>
    </row>
    <row r="120" spans="1:28" ht="12.75" x14ac:dyDescent="0.2">
      <c r="A120" s="40" t="s">
        <v>5</v>
      </c>
      <c r="B120" s="2" t="s">
        <v>41</v>
      </c>
      <c r="C120" s="21" t="s">
        <v>50</v>
      </c>
      <c r="D120" s="10" t="s">
        <v>26</v>
      </c>
      <c r="E120" s="6"/>
      <c r="F120" s="75">
        <v>0.8</v>
      </c>
      <c r="G120" s="65">
        <f t="shared" si="9"/>
        <v>0</v>
      </c>
      <c r="H120" s="4" t="s">
        <v>8</v>
      </c>
      <c r="I120" s="5"/>
      <c r="J120" s="11"/>
      <c r="K120" s="11"/>
      <c r="L120" s="78" t="s">
        <v>102</v>
      </c>
      <c r="M120" s="78">
        <v>10000</v>
      </c>
      <c r="N120" s="78">
        <v>10000</v>
      </c>
      <c r="O120" s="78">
        <v>10000</v>
      </c>
      <c r="P120" s="78">
        <v>10000</v>
      </c>
      <c r="Q120" s="11">
        <v>10000</v>
      </c>
      <c r="R120" s="11">
        <v>50000</v>
      </c>
      <c r="S120" s="11">
        <v>50000</v>
      </c>
      <c r="T120" s="11">
        <v>50000</v>
      </c>
      <c r="U120" s="11">
        <v>50000</v>
      </c>
      <c r="V120" s="51">
        <v>50000</v>
      </c>
      <c r="W120" s="49">
        <f t="shared" si="13"/>
        <v>300000</v>
      </c>
      <c r="X120" s="41"/>
      <c r="Y120" s="35" t="s">
        <v>41</v>
      </c>
      <c r="Z120" s="7" t="e">
        <f>+W120*#REF!</f>
        <v>#REF!</v>
      </c>
      <c r="AB120" s="83">
        <f t="shared" si="14"/>
        <v>300000</v>
      </c>
    </row>
    <row r="121" spans="1:28" ht="12.75" x14ac:dyDescent="0.2">
      <c r="A121" s="40" t="s">
        <v>5</v>
      </c>
      <c r="B121" s="2" t="s">
        <v>41</v>
      </c>
      <c r="C121" s="21" t="s">
        <v>50</v>
      </c>
      <c r="D121" s="10">
        <v>72</v>
      </c>
      <c r="E121" s="6"/>
      <c r="F121" s="75">
        <v>1.5</v>
      </c>
      <c r="G121" s="65">
        <f t="shared" si="9"/>
        <v>108</v>
      </c>
      <c r="H121" s="4" t="s">
        <v>8</v>
      </c>
      <c r="I121" s="5"/>
      <c r="J121" s="11"/>
      <c r="K121" s="11"/>
      <c r="L121" s="11"/>
      <c r="M121" s="11"/>
      <c r="N121" s="11"/>
      <c r="O121" s="11"/>
      <c r="P121" s="11"/>
      <c r="Q121" s="11"/>
      <c r="R121" s="11"/>
      <c r="S121" s="11"/>
      <c r="T121" s="11"/>
      <c r="U121" s="11"/>
      <c r="V121" s="51"/>
      <c r="W121" s="49"/>
      <c r="X121" s="41"/>
      <c r="Y121" s="35" t="s">
        <v>41</v>
      </c>
      <c r="Z121" s="7"/>
      <c r="AB121" s="83">
        <f t="shared" si="14"/>
        <v>0</v>
      </c>
    </row>
    <row r="122" spans="1:28" ht="12.75" x14ac:dyDescent="0.2">
      <c r="A122" s="40" t="s">
        <v>5</v>
      </c>
      <c r="B122" s="1" t="s">
        <v>39</v>
      </c>
      <c r="C122" s="19" t="s">
        <v>121</v>
      </c>
      <c r="D122" s="1">
        <v>72</v>
      </c>
      <c r="E122" s="76"/>
      <c r="F122" s="75">
        <v>2.65</v>
      </c>
      <c r="G122" s="65">
        <f t="shared" si="9"/>
        <v>190.79999999999998</v>
      </c>
      <c r="H122" s="1" t="s">
        <v>101</v>
      </c>
      <c r="I122" s="29"/>
      <c r="J122" s="29"/>
      <c r="K122" s="29">
        <v>720</v>
      </c>
      <c r="L122" s="82">
        <f>'[1]MGN Liner Weekly Avail - 16 wks'!C183</f>
        <v>0</v>
      </c>
      <c r="M122" s="82">
        <f>'[1]MGN Liner Weekly Avail - 16 wks'!D183+'[1]MGN Liner Weekly Avail - 16 wks'!E183</f>
        <v>0</v>
      </c>
      <c r="N122" s="82">
        <f>'[1]MGN Liner Weekly Avail - 16 wks'!F183+'[1]MGN Liner Weekly Avail - 16 wks'!G183+'[1]MGN Liner Weekly Avail - 16 wks'!H183</f>
        <v>0</v>
      </c>
      <c r="O122" s="82">
        <f>'[1]MGN Liner Weekly Avail - 16 wks'!I183+'[1]MGN Liner Weekly Avail - 16 wks'!J183+'[1]MGN Liner Weekly Avail - 16 wks'!K183</f>
        <v>0</v>
      </c>
      <c r="P122" s="82">
        <f>'[1]MGN Liner Weekly Avail - 16 wks'!L183+'[1]MGN Liner Weekly Avail - 16 wks'!M183</f>
        <v>0</v>
      </c>
      <c r="Q122" s="82">
        <f>'[1]MGN Liner Weekly Avail - 16 wks'!N183+'[1]MGN Liner Weekly Avail - 16 wks'!O183+'[1]MGN Liner Weekly Avail - 16 wks'!P183</f>
        <v>0</v>
      </c>
      <c r="R122" s="82">
        <f>'[1]MGN Liner Weekly Avail - 16 wks'!Q183+'[1]MGN Liner Weekly Avail - 16 wks'!R183</f>
        <v>0</v>
      </c>
      <c r="S122" s="82">
        <f>'[1]MGN Liner Weekly Avail - 16 wks'!S183+'[1]MGN Liner Weekly Avail - 16 wks'!T183</f>
        <v>0</v>
      </c>
      <c r="T122" s="82">
        <f>'[1]MGN Liner Weekly Avail - 16 wks'!U183+'[1]MGN Liner Weekly Avail - 16 wks'!V183</f>
        <v>0</v>
      </c>
      <c r="U122" s="82">
        <f>'[1]MGN Liner Weekly Avail - 16 wks'!W183+'[1]MGN Liner Weekly Avail - 16 wks'!X183</f>
        <v>0</v>
      </c>
      <c r="V122" s="84" t="s">
        <v>102</v>
      </c>
      <c r="W122" s="49">
        <f t="shared" ref="W122:W153" si="16">SUM(I122:V122)</f>
        <v>720</v>
      </c>
      <c r="X122" s="42"/>
      <c r="Y122" s="37" t="s">
        <v>39</v>
      </c>
      <c r="Z122" s="26">
        <f>+F122*W122</f>
        <v>1908</v>
      </c>
      <c r="AB122" s="83">
        <f t="shared" si="14"/>
        <v>720</v>
      </c>
    </row>
    <row r="123" spans="1:28" ht="12.75" x14ac:dyDescent="0.2">
      <c r="A123" s="40" t="s">
        <v>5</v>
      </c>
      <c r="B123" s="2" t="s">
        <v>39</v>
      </c>
      <c r="C123" s="21" t="s">
        <v>52</v>
      </c>
      <c r="D123" s="10">
        <v>72</v>
      </c>
      <c r="E123" s="6"/>
      <c r="F123" s="65">
        <v>2.5499999999999998</v>
      </c>
      <c r="G123" s="65">
        <f t="shared" si="9"/>
        <v>183.6</v>
      </c>
      <c r="H123" s="4" t="s">
        <v>8</v>
      </c>
      <c r="I123" s="5"/>
      <c r="J123" s="11">
        <v>864</v>
      </c>
      <c r="K123" s="11">
        <v>576</v>
      </c>
      <c r="L123" s="11"/>
      <c r="M123" s="11"/>
      <c r="N123" s="11"/>
      <c r="O123" s="11"/>
      <c r="P123" s="11"/>
      <c r="Q123" s="11"/>
      <c r="R123" s="11"/>
      <c r="S123" s="11"/>
      <c r="T123" s="11"/>
      <c r="U123" s="11"/>
      <c r="V123" s="51"/>
      <c r="W123" s="49">
        <f t="shared" si="16"/>
        <v>1440</v>
      </c>
      <c r="X123" s="41" t="s">
        <v>51</v>
      </c>
      <c r="Y123" s="35" t="s">
        <v>39</v>
      </c>
      <c r="Z123" s="7">
        <f>+W123*F123</f>
        <v>3671.9999999999995</v>
      </c>
      <c r="AB123" s="83">
        <f t="shared" si="14"/>
        <v>576</v>
      </c>
    </row>
    <row r="124" spans="1:28" ht="12.75" x14ac:dyDescent="0.2">
      <c r="A124" s="40" t="s">
        <v>5</v>
      </c>
      <c r="B124" s="1" t="s">
        <v>39</v>
      </c>
      <c r="C124" s="19" t="s">
        <v>122</v>
      </c>
      <c r="D124" s="1">
        <v>72</v>
      </c>
      <c r="E124" s="25">
        <v>0.4</v>
      </c>
      <c r="F124" s="65">
        <v>3.2</v>
      </c>
      <c r="G124" s="65">
        <f t="shared" si="9"/>
        <v>259.2</v>
      </c>
      <c r="H124" s="1" t="s">
        <v>101</v>
      </c>
      <c r="I124" s="29"/>
      <c r="J124" s="29"/>
      <c r="K124" s="29"/>
      <c r="L124" s="82">
        <f>'[1]MGN Liner Weekly Avail - 16 wks'!C184</f>
        <v>0</v>
      </c>
      <c r="M124" s="82">
        <v>0</v>
      </c>
      <c r="N124" s="82">
        <f>'[1]MGN Liner Weekly Avail - 16 wks'!F184+'[1]MGN Liner Weekly Avail - 16 wks'!G184+'[1]MGN Liner Weekly Avail - 16 wks'!H184</f>
        <v>0</v>
      </c>
      <c r="O124" s="82">
        <f>'[1]MGN Liner Weekly Avail - 16 wks'!I184+'[1]MGN Liner Weekly Avail - 16 wks'!J184+'[1]MGN Liner Weekly Avail - 16 wks'!K184</f>
        <v>0</v>
      </c>
      <c r="P124" s="82">
        <f>'[1]MGN Liner Weekly Avail - 16 wks'!L184+'[1]MGN Liner Weekly Avail - 16 wks'!M184</f>
        <v>0</v>
      </c>
      <c r="Q124" s="82">
        <f>'[1]MGN Liner Weekly Avail - 16 wks'!N184+'[1]MGN Liner Weekly Avail - 16 wks'!O184+'[1]MGN Liner Weekly Avail - 16 wks'!P184</f>
        <v>0</v>
      </c>
      <c r="R124" s="82">
        <f>'[1]MGN Liner Weekly Avail - 16 wks'!Q184+'[1]MGN Liner Weekly Avail - 16 wks'!R184</f>
        <v>0</v>
      </c>
      <c r="S124" s="82">
        <f>'[1]MGN Liner Weekly Avail - 16 wks'!S184+'[1]MGN Liner Weekly Avail - 16 wks'!T184</f>
        <v>0</v>
      </c>
      <c r="T124" s="82">
        <f>'[1]MGN Liner Weekly Avail - 16 wks'!U184+'[1]MGN Liner Weekly Avail - 16 wks'!V184</f>
        <v>0</v>
      </c>
      <c r="U124" s="82">
        <f>'[1]MGN Liner Weekly Avail - 16 wks'!W184+'[1]MGN Liner Weekly Avail - 16 wks'!X184</f>
        <v>0</v>
      </c>
      <c r="V124" s="84">
        <f>'[1]MGN Liner Weekly Avail - 16 wks'!Y184+'[1]MGN Liner Weekly Avail - 16 wks'!Z184+'[1]MGN Liner Weekly Avail - 16 wks'!AA184</f>
        <v>0</v>
      </c>
      <c r="W124" s="49">
        <f t="shared" si="16"/>
        <v>0</v>
      </c>
      <c r="X124" s="42"/>
      <c r="Y124" s="37" t="s">
        <v>39</v>
      </c>
      <c r="Z124" s="26">
        <f>+F124*W124</f>
        <v>0</v>
      </c>
      <c r="AB124" s="83">
        <f t="shared" si="14"/>
        <v>0</v>
      </c>
    </row>
    <row r="125" spans="1:28" ht="12.75" x14ac:dyDescent="0.2">
      <c r="A125" s="40" t="s">
        <v>15</v>
      </c>
      <c r="B125" s="2" t="s">
        <v>39</v>
      </c>
      <c r="C125" s="9" t="s">
        <v>53</v>
      </c>
      <c r="D125" s="10">
        <v>72</v>
      </c>
      <c r="E125" s="6"/>
      <c r="F125" s="65">
        <v>0.89</v>
      </c>
      <c r="G125" s="65">
        <f t="shared" si="9"/>
        <v>64.08</v>
      </c>
      <c r="H125" s="4" t="s">
        <v>8</v>
      </c>
      <c r="I125" s="5"/>
      <c r="J125" s="11">
        <v>216</v>
      </c>
      <c r="K125" s="79">
        <v>0</v>
      </c>
      <c r="L125" s="11">
        <v>2880</v>
      </c>
      <c r="M125" s="11">
        <v>5040</v>
      </c>
      <c r="N125" s="11">
        <v>0</v>
      </c>
      <c r="O125" s="11">
        <v>0</v>
      </c>
      <c r="P125" s="11">
        <v>0</v>
      </c>
      <c r="Q125" s="11">
        <v>0</v>
      </c>
      <c r="R125" s="11">
        <v>0</v>
      </c>
      <c r="S125" s="11">
        <v>5040</v>
      </c>
      <c r="T125" s="11">
        <v>0</v>
      </c>
      <c r="U125" s="11">
        <v>0</v>
      </c>
      <c r="V125" s="51">
        <v>0</v>
      </c>
      <c r="W125" s="49">
        <f t="shared" si="16"/>
        <v>13176</v>
      </c>
      <c r="X125" s="41" t="s">
        <v>17</v>
      </c>
      <c r="Y125" s="35" t="s">
        <v>39</v>
      </c>
      <c r="Z125" s="7">
        <f>+W125*F125</f>
        <v>11726.64</v>
      </c>
      <c r="AB125" s="83">
        <f t="shared" si="14"/>
        <v>12960</v>
      </c>
    </row>
    <row r="126" spans="1:28" ht="12.75" x14ac:dyDescent="0.2">
      <c r="A126" s="40" t="s">
        <v>5</v>
      </c>
      <c r="B126" s="2" t="s">
        <v>39</v>
      </c>
      <c r="C126" s="9" t="s">
        <v>54</v>
      </c>
      <c r="D126" s="10">
        <v>72</v>
      </c>
      <c r="E126" s="6"/>
      <c r="F126" s="65">
        <v>2.15</v>
      </c>
      <c r="G126" s="65">
        <f t="shared" si="9"/>
        <v>154.79999999999998</v>
      </c>
      <c r="H126" s="4" t="s">
        <v>8</v>
      </c>
      <c r="I126" s="5"/>
      <c r="J126" s="11"/>
      <c r="K126" s="79"/>
      <c r="L126" s="11"/>
      <c r="M126" s="11">
        <v>2016</v>
      </c>
      <c r="N126" s="11"/>
      <c r="O126" s="11"/>
      <c r="P126" s="11">
        <v>2016</v>
      </c>
      <c r="Q126" s="11">
        <v>2016</v>
      </c>
      <c r="R126" s="11">
        <v>2016</v>
      </c>
      <c r="S126" s="11">
        <v>2016</v>
      </c>
      <c r="T126" s="11">
        <v>2016</v>
      </c>
      <c r="U126" s="11">
        <v>2016</v>
      </c>
      <c r="V126" s="51">
        <v>2016</v>
      </c>
      <c r="W126" s="49">
        <f t="shared" si="16"/>
        <v>16128</v>
      </c>
      <c r="X126" s="41" t="s">
        <v>55</v>
      </c>
      <c r="Y126" s="35" t="s">
        <v>39</v>
      </c>
      <c r="Z126" s="7">
        <f>+W126*F126</f>
        <v>34675.199999999997</v>
      </c>
      <c r="AB126" s="83">
        <f t="shared" si="14"/>
        <v>16128</v>
      </c>
    </row>
    <row r="127" spans="1:28" ht="12.75" x14ac:dyDescent="0.2">
      <c r="A127" s="40" t="s">
        <v>5</v>
      </c>
      <c r="B127" s="1" t="s">
        <v>39</v>
      </c>
      <c r="C127" s="19" t="s">
        <v>123</v>
      </c>
      <c r="D127" s="1">
        <v>72</v>
      </c>
      <c r="E127" s="25">
        <v>0.18</v>
      </c>
      <c r="F127" s="65">
        <v>1.75</v>
      </c>
      <c r="G127" s="65">
        <f t="shared" si="9"/>
        <v>138.96</v>
      </c>
      <c r="H127" s="1" t="s">
        <v>101</v>
      </c>
      <c r="I127" s="29"/>
      <c r="J127" s="29"/>
      <c r="K127" s="29"/>
      <c r="L127" s="82">
        <f>'[1]MGN Liner Weekly Avail - 16 wks'!C185</f>
        <v>0</v>
      </c>
      <c r="M127" s="82">
        <f>'[1]MGN Liner Weekly Avail - 16 wks'!D185+'[1]MGN Liner Weekly Avail - 16 wks'!E185</f>
        <v>0</v>
      </c>
      <c r="N127" s="82" t="s">
        <v>102</v>
      </c>
      <c r="O127" s="82">
        <f>'[1]MGN Liner Weekly Avail - 16 wks'!I185+'[1]MGN Liner Weekly Avail - 16 wks'!J185+'[1]MGN Liner Weekly Avail - 16 wks'!K185</f>
        <v>12</v>
      </c>
      <c r="P127" s="82">
        <f>'[1]MGN Liner Weekly Avail - 16 wks'!L185+'[1]MGN Liner Weekly Avail - 16 wks'!M185</f>
        <v>0</v>
      </c>
      <c r="Q127" s="82">
        <f>'[1]MGN Liner Weekly Avail - 16 wks'!N185+'[1]MGN Liner Weekly Avail - 16 wks'!O185+'[1]MGN Liner Weekly Avail - 16 wks'!P185</f>
        <v>0</v>
      </c>
      <c r="R127" s="82">
        <f>'[1]MGN Liner Weekly Avail - 16 wks'!Q185+'[1]MGN Liner Weekly Avail - 16 wks'!R185</f>
        <v>0</v>
      </c>
      <c r="S127" s="82">
        <f>'[1]MGN Liner Weekly Avail - 16 wks'!S185+'[1]MGN Liner Weekly Avail - 16 wks'!T185</f>
        <v>0</v>
      </c>
      <c r="T127" s="82">
        <f>'[1]MGN Liner Weekly Avail - 16 wks'!U185+'[1]MGN Liner Weekly Avail - 16 wks'!V185</f>
        <v>0</v>
      </c>
      <c r="U127" s="82">
        <f>'[1]MGN Liner Weekly Avail - 16 wks'!W185+'[1]MGN Liner Weekly Avail - 16 wks'!X185</f>
        <v>0</v>
      </c>
      <c r="V127" s="84">
        <f>'[1]MGN Liner Weekly Avail - 16 wks'!Y185+'[1]MGN Liner Weekly Avail - 16 wks'!Z185+'[1]MGN Liner Weekly Avail - 16 wks'!AA185</f>
        <v>0</v>
      </c>
      <c r="W127" s="49">
        <f t="shared" si="16"/>
        <v>12</v>
      </c>
      <c r="X127" s="42"/>
      <c r="Y127" s="37" t="s">
        <v>39</v>
      </c>
      <c r="Z127" s="26">
        <f t="shared" ref="Z127:Z150" si="17">+F127*W127</f>
        <v>21</v>
      </c>
      <c r="AB127" s="83">
        <f t="shared" si="14"/>
        <v>12</v>
      </c>
    </row>
    <row r="128" spans="1:28" ht="12.75" x14ac:dyDescent="0.2">
      <c r="A128" s="40" t="s">
        <v>5</v>
      </c>
      <c r="B128" s="1" t="s">
        <v>39</v>
      </c>
      <c r="C128" s="19" t="s">
        <v>124</v>
      </c>
      <c r="D128" s="1">
        <v>72</v>
      </c>
      <c r="E128" s="25">
        <v>0.18</v>
      </c>
      <c r="F128" s="65">
        <v>1.75</v>
      </c>
      <c r="G128" s="65">
        <f t="shared" si="9"/>
        <v>138.96</v>
      </c>
      <c r="H128" s="1" t="s">
        <v>101</v>
      </c>
      <c r="I128" s="29"/>
      <c r="J128" s="29"/>
      <c r="K128" s="29"/>
      <c r="L128" s="82">
        <f>'[1]MGN Liner Weekly Avail - 16 wks'!C186</f>
        <v>0</v>
      </c>
      <c r="M128" s="82">
        <f>'[1]MGN Liner Weekly Avail - 16 wks'!D186+'[1]MGN Liner Weekly Avail - 16 wks'!E186</f>
        <v>0</v>
      </c>
      <c r="N128" s="82">
        <f>'[1]MGN Liner Weekly Avail - 16 wks'!F186+'[1]MGN Liner Weekly Avail - 16 wks'!G186+'[1]MGN Liner Weekly Avail - 16 wks'!H186</f>
        <v>0</v>
      </c>
      <c r="O128" s="82">
        <f>'[1]MGN Liner Weekly Avail - 16 wks'!I186+'[1]MGN Liner Weekly Avail - 16 wks'!J186+'[1]MGN Liner Weekly Avail - 16 wks'!K186</f>
        <v>0</v>
      </c>
      <c r="P128" s="82">
        <f>'[1]MGN Liner Weekly Avail - 16 wks'!L186+'[1]MGN Liner Weekly Avail - 16 wks'!M186</f>
        <v>200</v>
      </c>
      <c r="Q128" s="82">
        <f>'[1]MGN Liner Weekly Avail - 16 wks'!N186+'[1]MGN Liner Weekly Avail - 16 wks'!O186+'[1]MGN Liner Weekly Avail - 16 wks'!P186</f>
        <v>2100</v>
      </c>
      <c r="R128" s="82">
        <f>'[1]MGN Liner Weekly Avail - 16 wks'!Q186+'[1]MGN Liner Weekly Avail - 16 wks'!R186</f>
        <v>1000</v>
      </c>
      <c r="S128" s="82">
        <f>'[1]MGN Liner Weekly Avail - 16 wks'!S186+'[1]MGN Liner Weekly Avail - 16 wks'!T186</f>
        <v>0</v>
      </c>
      <c r="T128" s="82">
        <f>'[1]MGN Liner Weekly Avail - 16 wks'!U186+'[1]MGN Liner Weekly Avail - 16 wks'!V186</f>
        <v>0</v>
      </c>
      <c r="U128" s="82">
        <f>'[1]MGN Liner Weekly Avail - 16 wks'!W186+'[1]MGN Liner Weekly Avail - 16 wks'!X186</f>
        <v>0</v>
      </c>
      <c r="V128" s="84" t="s">
        <v>102</v>
      </c>
      <c r="W128" s="49">
        <f t="shared" si="16"/>
        <v>3300</v>
      </c>
      <c r="X128" s="42"/>
      <c r="Y128" s="37" t="s">
        <v>39</v>
      </c>
      <c r="Z128" s="26">
        <f t="shared" si="17"/>
        <v>5775</v>
      </c>
      <c r="AB128" s="83">
        <f t="shared" si="14"/>
        <v>3300</v>
      </c>
    </row>
    <row r="129" spans="1:28" ht="12.75" x14ac:dyDescent="0.2">
      <c r="A129" s="40" t="s">
        <v>5</v>
      </c>
      <c r="B129" s="1" t="s">
        <v>39</v>
      </c>
      <c r="C129" s="19" t="s">
        <v>125</v>
      </c>
      <c r="D129" s="1">
        <v>72</v>
      </c>
      <c r="E129" s="25">
        <v>0.18</v>
      </c>
      <c r="F129" s="65">
        <v>1.75</v>
      </c>
      <c r="G129" s="65">
        <f t="shared" si="9"/>
        <v>138.96</v>
      </c>
      <c r="H129" s="1" t="s">
        <v>101</v>
      </c>
      <c r="I129" s="29"/>
      <c r="J129" s="29"/>
      <c r="K129" s="29"/>
      <c r="L129" s="82">
        <f>'[1]MGN Liner Weekly Avail - 16 wks'!C187</f>
        <v>0</v>
      </c>
      <c r="M129" s="82">
        <f>'[1]MGN Liner Weekly Avail - 16 wks'!D187+'[1]MGN Liner Weekly Avail - 16 wks'!E187</f>
        <v>0</v>
      </c>
      <c r="N129" s="82" t="s">
        <v>102</v>
      </c>
      <c r="O129" s="82">
        <f>'[1]MGN Liner Weekly Avail - 16 wks'!I187+'[1]MGN Liner Weekly Avail - 16 wks'!J187+'[1]MGN Liner Weekly Avail - 16 wks'!K187</f>
        <v>1600</v>
      </c>
      <c r="P129" s="82">
        <f>'[1]MGN Liner Weekly Avail - 16 wks'!L187+'[1]MGN Liner Weekly Avail - 16 wks'!M187</f>
        <v>1000</v>
      </c>
      <c r="Q129" s="82">
        <v>100</v>
      </c>
      <c r="R129" s="82" t="s">
        <v>102</v>
      </c>
      <c r="S129" s="82">
        <f>'[1]MGN Liner Weekly Avail - 16 wks'!S187+'[1]MGN Liner Weekly Avail - 16 wks'!T187</f>
        <v>0</v>
      </c>
      <c r="T129" s="82">
        <f>'[1]MGN Liner Weekly Avail - 16 wks'!U187+'[1]MGN Liner Weekly Avail - 16 wks'!V187</f>
        <v>0</v>
      </c>
      <c r="U129" s="82">
        <f>'[1]MGN Liner Weekly Avail - 16 wks'!W187+'[1]MGN Liner Weekly Avail - 16 wks'!X187</f>
        <v>0</v>
      </c>
      <c r="V129" s="84" t="s">
        <v>102</v>
      </c>
      <c r="W129" s="49">
        <f t="shared" si="16"/>
        <v>2700</v>
      </c>
      <c r="X129" s="42"/>
      <c r="Y129" s="37" t="s">
        <v>39</v>
      </c>
      <c r="Z129" s="26">
        <f t="shared" si="17"/>
        <v>4725</v>
      </c>
      <c r="AB129" s="83">
        <f t="shared" si="14"/>
        <v>2700</v>
      </c>
    </row>
    <row r="130" spans="1:28" ht="12.75" x14ac:dyDescent="0.2">
      <c r="A130" s="40" t="s">
        <v>5</v>
      </c>
      <c r="B130" s="1" t="s">
        <v>39</v>
      </c>
      <c r="C130" s="19" t="s">
        <v>126</v>
      </c>
      <c r="D130" s="1">
        <v>72</v>
      </c>
      <c r="E130" s="25">
        <v>0.15</v>
      </c>
      <c r="F130" s="65">
        <v>1.72</v>
      </c>
      <c r="G130" s="65">
        <f t="shared" si="9"/>
        <v>134.64000000000001</v>
      </c>
      <c r="H130" s="1" t="s">
        <v>101</v>
      </c>
      <c r="I130" s="29"/>
      <c r="J130" s="29"/>
      <c r="K130" s="29"/>
      <c r="L130" s="82">
        <f>'[1]MGN Liner Weekly Avail - 16 wks'!C188</f>
        <v>0</v>
      </c>
      <c r="M130" s="82">
        <v>1872</v>
      </c>
      <c r="N130" s="82"/>
      <c r="O130" s="82"/>
      <c r="P130" s="82">
        <f>'[1]MGN Liner Weekly Avail - 16 wks'!L188+'[1]MGN Liner Weekly Avail - 16 wks'!M188</f>
        <v>0</v>
      </c>
      <c r="Q130" s="82">
        <v>5500</v>
      </c>
      <c r="R130" s="82">
        <f>'[1]MGN Liner Weekly Avail - 16 wks'!Q188+'[1]MGN Liner Weekly Avail - 16 wks'!R188</f>
        <v>4300</v>
      </c>
      <c r="S130" s="82">
        <v>3200</v>
      </c>
      <c r="T130" s="82">
        <f>'[1]MGN Liner Weekly Avail - 16 wks'!U188+'[1]MGN Liner Weekly Avail - 16 wks'!V188</f>
        <v>4000</v>
      </c>
      <c r="U130" s="82">
        <f>'[1]MGN Liner Weekly Avail - 16 wks'!W188+'[1]MGN Liner Weekly Avail - 16 wks'!X188</f>
        <v>0</v>
      </c>
      <c r="V130" s="84">
        <v>16000</v>
      </c>
      <c r="W130" s="49">
        <f t="shared" si="16"/>
        <v>34872</v>
      </c>
      <c r="X130" s="42"/>
      <c r="Y130" s="37" t="s">
        <v>39</v>
      </c>
      <c r="Z130" s="26">
        <f t="shared" si="17"/>
        <v>59979.839999999997</v>
      </c>
      <c r="AB130" s="83">
        <f t="shared" si="14"/>
        <v>34872</v>
      </c>
    </row>
    <row r="131" spans="1:28" ht="12.75" x14ac:dyDescent="0.2">
      <c r="A131" s="40" t="s">
        <v>5</v>
      </c>
      <c r="B131" s="1" t="s">
        <v>39</v>
      </c>
      <c r="C131" s="19" t="s">
        <v>127</v>
      </c>
      <c r="D131" s="1">
        <v>72</v>
      </c>
      <c r="E131" s="25">
        <v>0.18</v>
      </c>
      <c r="F131" s="65">
        <v>1.75</v>
      </c>
      <c r="G131" s="65">
        <f t="shared" si="9"/>
        <v>138.96</v>
      </c>
      <c r="H131" s="1" t="s">
        <v>101</v>
      </c>
      <c r="I131" s="29"/>
      <c r="J131" s="29"/>
      <c r="K131" s="29"/>
      <c r="L131" s="82">
        <f>'[1]MGN Liner Weekly Avail - 16 wks'!C189</f>
        <v>0</v>
      </c>
      <c r="M131" s="82">
        <v>0</v>
      </c>
      <c r="N131" s="82" t="s">
        <v>102</v>
      </c>
      <c r="O131" s="82">
        <f>'[1]MGN Liner Weekly Avail - 16 wks'!I189+'[1]MGN Liner Weekly Avail - 16 wks'!J189+'[1]MGN Liner Weekly Avail - 16 wks'!K189</f>
        <v>0</v>
      </c>
      <c r="P131" s="82">
        <f>'[1]MGN Liner Weekly Avail - 16 wks'!L189+'[1]MGN Liner Weekly Avail - 16 wks'!M189</f>
        <v>1000</v>
      </c>
      <c r="Q131" s="82">
        <f>'[1]MGN Liner Weekly Avail - 16 wks'!N189+'[1]MGN Liner Weekly Avail - 16 wks'!O189+'[1]MGN Liner Weekly Avail - 16 wks'!P189</f>
        <v>0</v>
      </c>
      <c r="R131" s="82">
        <f>'[1]MGN Liner Weekly Avail - 16 wks'!Q189+'[1]MGN Liner Weekly Avail - 16 wks'!R189</f>
        <v>1000</v>
      </c>
      <c r="S131" s="82">
        <f>'[1]MGN Liner Weekly Avail - 16 wks'!S189+'[1]MGN Liner Weekly Avail - 16 wks'!T189</f>
        <v>0</v>
      </c>
      <c r="T131" s="82">
        <f>'[1]MGN Liner Weekly Avail - 16 wks'!U189+'[1]MGN Liner Weekly Avail - 16 wks'!V189</f>
        <v>0</v>
      </c>
      <c r="U131" s="82">
        <f>'[1]MGN Liner Weekly Avail - 16 wks'!W189+'[1]MGN Liner Weekly Avail - 16 wks'!X189</f>
        <v>0</v>
      </c>
      <c r="V131" s="84" t="s">
        <v>102</v>
      </c>
      <c r="W131" s="49">
        <f t="shared" si="16"/>
        <v>2000</v>
      </c>
      <c r="X131" s="42"/>
      <c r="Y131" s="37" t="s">
        <v>39</v>
      </c>
      <c r="Z131" s="26">
        <f t="shared" si="17"/>
        <v>3500</v>
      </c>
      <c r="AB131" s="83">
        <f t="shared" si="14"/>
        <v>2000</v>
      </c>
    </row>
    <row r="132" spans="1:28" ht="12.75" x14ac:dyDescent="0.2">
      <c r="A132" s="40" t="s">
        <v>5</v>
      </c>
      <c r="B132" s="1" t="s">
        <v>39</v>
      </c>
      <c r="C132" s="19" t="s">
        <v>128</v>
      </c>
      <c r="D132" s="1">
        <v>72</v>
      </c>
      <c r="E132" s="25">
        <v>0.15</v>
      </c>
      <c r="F132" s="65">
        <v>1.72</v>
      </c>
      <c r="G132" s="65">
        <f t="shared" si="9"/>
        <v>134.64000000000001</v>
      </c>
      <c r="H132" s="1" t="s">
        <v>101</v>
      </c>
      <c r="I132" s="29"/>
      <c r="J132" s="29"/>
      <c r="K132" s="29"/>
      <c r="L132" s="82">
        <f>'[1]MGN Liner Weekly Avail - 16 wks'!C190</f>
        <v>0</v>
      </c>
      <c r="M132" s="82">
        <f>'[1]MGN Liner Weekly Avail - 16 wks'!D190+'[1]MGN Liner Weekly Avail - 16 wks'!E190</f>
        <v>0</v>
      </c>
      <c r="N132" s="82" t="s">
        <v>102</v>
      </c>
      <c r="O132" s="82" t="s">
        <v>102</v>
      </c>
      <c r="P132" s="82" t="s">
        <v>102</v>
      </c>
      <c r="Q132" s="82">
        <f>3950+3000</f>
        <v>6950</v>
      </c>
      <c r="R132" s="82">
        <v>650</v>
      </c>
      <c r="S132" s="82">
        <f>'[1]MGN Liner Weekly Avail - 16 wks'!S190+'[1]MGN Liner Weekly Avail - 16 wks'!T190</f>
        <v>0</v>
      </c>
      <c r="T132" s="82">
        <v>2000</v>
      </c>
      <c r="U132" s="82">
        <v>3000</v>
      </c>
      <c r="V132" s="84">
        <v>5000</v>
      </c>
      <c r="W132" s="49">
        <f t="shared" si="16"/>
        <v>17600</v>
      </c>
      <c r="X132" s="42"/>
      <c r="Y132" s="37" t="s">
        <v>39</v>
      </c>
      <c r="Z132" s="26">
        <f t="shared" si="17"/>
        <v>30272</v>
      </c>
      <c r="AB132" s="83">
        <f t="shared" si="14"/>
        <v>17600</v>
      </c>
    </row>
    <row r="133" spans="1:28" ht="12.75" x14ac:dyDescent="0.2">
      <c r="A133" s="40" t="s">
        <v>5</v>
      </c>
      <c r="B133" s="1" t="s">
        <v>39</v>
      </c>
      <c r="C133" s="19" t="s">
        <v>129</v>
      </c>
      <c r="D133" s="1">
        <v>72</v>
      </c>
      <c r="E133" s="25">
        <v>0.18</v>
      </c>
      <c r="F133" s="65">
        <v>1.75</v>
      </c>
      <c r="G133" s="65">
        <f t="shared" si="9"/>
        <v>138.96</v>
      </c>
      <c r="H133" s="1" t="s">
        <v>101</v>
      </c>
      <c r="I133" s="29"/>
      <c r="J133" s="29"/>
      <c r="K133" s="29"/>
      <c r="L133" s="82">
        <f>'[1]MGN Liner Weekly Avail - 16 wks'!C191</f>
        <v>0</v>
      </c>
      <c r="M133" s="82">
        <v>864</v>
      </c>
      <c r="N133" s="82"/>
      <c r="O133" s="82"/>
      <c r="P133" s="82">
        <f>'[1]MGN Liner Weekly Avail - 16 wks'!L191+'[1]MGN Liner Weekly Avail - 16 wks'!M191</f>
        <v>0</v>
      </c>
      <c r="Q133" s="82">
        <f>6200+7400</f>
        <v>13600</v>
      </c>
      <c r="R133" s="82" t="s">
        <v>102</v>
      </c>
      <c r="S133" s="82">
        <f>'[1]MGN Liner Weekly Avail - 16 wks'!S191+'[1]MGN Liner Weekly Avail - 16 wks'!T191</f>
        <v>0</v>
      </c>
      <c r="T133" s="82">
        <f>'[1]MGN Liner Weekly Avail - 16 wks'!U191+'[1]MGN Liner Weekly Avail - 16 wks'!V191</f>
        <v>0</v>
      </c>
      <c r="U133" s="82">
        <f>'[1]MGN Liner Weekly Avail - 16 wks'!W191+'[1]MGN Liner Weekly Avail - 16 wks'!X191</f>
        <v>0</v>
      </c>
      <c r="V133" s="84" t="s">
        <v>102</v>
      </c>
      <c r="W133" s="49">
        <f t="shared" si="16"/>
        <v>14464</v>
      </c>
      <c r="X133" s="42"/>
      <c r="Y133" s="37" t="s">
        <v>39</v>
      </c>
      <c r="Z133" s="26">
        <f t="shared" si="17"/>
        <v>25312</v>
      </c>
      <c r="AB133" s="83">
        <f t="shared" si="14"/>
        <v>14464</v>
      </c>
    </row>
    <row r="134" spans="1:28" ht="12.75" x14ac:dyDescent="0.2">
      <c r="A134" s="40" t="s">
        <v>5</v>
      </c>
      <c r="B134" s="1" t="s">
        <v>39</v>
      </c>
      <c r="C134" s="19" t="s">
        <v>130</v>
      </c>
      <c r="D134" s="1">
        <v>72</v>
      </c>
      <c r="E134" s="25">
        <v>0.18</v>
      </c>
      <c r="F134" s="65">
        <v>1.75</v>
      </c>
      <c r="G134" s="65">
        <f t="shared" si="9"/>
        <v>138.96</v>
      </c>
      <c r="H134" s="1" t="s">
        <v>101</v>
      </c>
      <c r="I134" s="29"/>
      <c r="J134" s="29"/>
      <c r="K134" s="29"/>
      <c r="L134" s="82">
        <f>'[1]MGN Liner Weekly Avail - 16 wks'!C192</f>
        <v>0</v>
      </c>
      <c r="M134" s="82">
        <v>0</v>
      </c>
      <c r="N134" s="82" t="s">
        <v>102</v>
      </c>
      <c r="O134" s="82">
        <f>'[1]MGN Liner Weekly Avail - 16 wks'!I192+'[1]MGN Liner Weekly Avail - 16 wks'!J192+'[1]MGN Liner Weekly Avail - 16 wks'!K192</f>
        <v>0</v>
      </c>
      <c r="P134" s="82">
        <f>'[1]MGN Liner Weekly Avail - 16 wks'!L192+'[1]MGN Liner Weekly Avail - 16 wks'!M192</f>
        <v>0</v>
      </c>
      <c r="Q134" s="82">
        <v>3200</v>
      </c>
      <c r="R134" s="82">
        <v>704</v>
      </c>
      <c r="S134" s="82">
        <f>'[1]MGN Liner Weekly Avail - 16 wks'!S192+'[1]MGN Liner Weekly Avail - 16 wks'!T192</f>
        <v>0</v>
      </c>
      <c r="T134" s="82">
        <f>'[1]MGN Liner Weekly Avail - 16 wks'!U192+'[1]MGN Liner Weekly Avail - 16 wks'!V192</f>
        <v>0</v>
      </c>
      <c r="U134" s="82">
        <f>'[1]MGN Liner Weekly Avail - 16 wks'!W192+'[1]MGN Liner Weekly Avail - 16 wks'!X192</f>
        <v>0</v>
      </c>
      <c r="V134" s="84">
        <f>'[1]MGN Liner Weekly Avail - 16 wks'!Y192+'[1]MGN Liner Weekly Avail - 16 wks'!Z192+'[1]MGN Liner Weekly Avail - 16 wks'!AA192</f>
        <v>1000</v>
      </c>
      <c r="W134" s="49">
        <f t="shared" si="16"/>
        <v>4904</v>
      </c>
      <c r="X134" s="42"/>
      <c r="Y134" s="37" t="s">
        <v>39</v>
      </c>
      <c r="Z134" s="26">
        <f t="shared" si="17"/>
        <v>8582</v>
      </c>
      <c r="AB134" s="83">
        <f t="shared" si="14"/>
        <v>4904</v>
      </c>
    </row>
    <row r="135" spans="1:28" ht="12.75" x14ac:dyDescent="0.2">
      <c r="A135" s="40" t="s">
        <v>5</v>
      </c>
      <c r="B135" s="1" t="s">
        <v>39</v>
      </c>
      <c r="C135" s="19" t="s">
        <v>131</v>
      </c>
      <c r="D135" s="1">
        <v>72</v>
      </c>
      <c r="E135" s="25">
        <v>0.1</v>
      </c>
      <c r="F135" s="65">
        <v>1.75</v>
      </c>
      <c r="G135" s="65">
        <f t="shared" si="9"/>
        <v>133.19999999999999</v>
      </c>
      <c r="H135" s="1" t="s">
        <v>101</v>
      </c>
      <c r="I135" s="29"/>
      <c r="J135" s="29"/>
      <c r="K135" s="29"/>
      <c r="L135" s="82">
        <f>'[1]MGN Liner Weekly Avail - 16 wks'!C193</f>
        <v>0</v>
      </c>
      <c r="M135" s="82">
        <f>'[1]MGN Liner Weekly Avail - 16 wks'!D193+'[1]MGN Liner Weekly Avail - 16 wks'!E193</f>
        <v>0</v>
      </c>
      <c r="N135" s="82">
        <f>'[1]MGN Liner Weekly Avail - 16 wks'!F193+'[1]MGN Liner Weekly Avail - 16 wks'!G193+'[1]MGN Liner Weekly Avail - 16 wks'!H193</f>
        <v>0</v>
      </c>
      <c r="O135" s="82">
        <f>'[1]MGN Liner Weekly Avail - 16 wks'!I193+'[1]MGN Liner Weekly Avail - 16 wks'!J193+'[1]MGN Liner Weekly Avail - 16 wks'!K193</f>
        <v>0</v>
      </c>
      <c r="P135" s="82">
        <f>'[1]MGN Liner Weekly Avail - 16 wks'!L193+'[1]MGN Liner Weekly Avail - 16 wks'!M193</f>
        <v>0</v>
      </c>
      <c r="Q135" s="82">
        <f>'[1]MGN Liner Weekly Avail - 16 wks'!N193+'[1]MGN Liner Weekly Avail - 16 wks'!O193+'[1]MGN Liner Weekly Avail - 16 wks'!P193</f>
        <v>0</v>
      </c>
      <c r="R135" s="82">
        <f>'[1]MGN Liner Weekly Avail - 16 wks'!Q193+'[1]MGN Liner Weekly Avail - 16 wks'!R193</f>
        <v>0</v>
      </c>
      <c r="S135" s="82">
        <f>'[1]MGN Liner Weekly Avail - 16 wks'!S193+'[1]MGN Liner Weekly Avail - 16 wks'!T193</f>
        <v>0</v>
      </c>
      <c r="T135" s="82">
        <f>'[1]MGN Liner Weekly Avail - 16 wks'!U193+'[1]MGN Liner Weekly Avail - 16 wks'!V193</f>
        <v>0</v>
      </c>
      <c r="U135" s="82">
        <f>'[1]MGN Liner Weekly Avail - 16 wks'!W193+'[1]MGN Liner Weekly Avail - 16 wks'!X193</f>
        <v>0</v>
      </c>
      <c r="V135" s="84">
        <v>1000</v>
      </c>
      <c r="W135" s="49">
        <f t="shared" si="16"/>
        <v>1000</v>
      </c>
      <c r="X135" s="42"/>
      <c r="Y135" s="37" t="s">
        <v>39</v>
      </c>
      <c r="Z135" s="26">
        <f t="shared" si="17"/>
        <v>1750</v>
      </c>
      <c r="AB135" s="83">
        <f t="shared" si="14"/>
        <v>1000</v>
      </c>
    </row>
    <row r="136" spans="1:28" ht="12.75" x14ac:dyDescent="0.2">
      <c r="A136" s="40" t="s">
        <v>5</v>
      </c>
      <c r="B136" s="1" t="s">
        <v>39</v>
      </c>
      <c r="C136" s="19" t="s">
        <v>132</v>
      </c>
      <c r="D136" s="1">
        <v>72</v>
      </c>
      <c r="E136" s="25">
        <v>0.2</v>
      </c>
      <c r="F136" s="65">
        <v>1.77</v>
      </c>
      <c r="G136" s="65">
        <f t="shared" si="9"/>
        <v>141.84</v>
      </c>
      <c r="H136" s="1" t="s">
        <v>101</v>
      </c>
      <c r="I136" s="29"/>
      <c r="J136" s="29"/>
      <c r="K136" s="29"/>
      <c r="L136" s="82">
        <f>'[1]MGN Liner Weekly Avail - 16 wks'!C194</f>
        <v>0</v>
      </c>
      <c r="M136" s="82">
        <f>'[1]MGN Liner Weekly Avail - 16 wks'!D194+'[1]MGN Liner Weekly Avail - 16 wks'!E194</f>
        <v>0</v>
      </c>
      <c r="N136" s="82">
        <f>'[1]MGN Liner Weekly Avail - 16 wks'!F194+'[1]MGN Liner Weekly Avail - 16 wks'!G194+'[1]MGN Liner Weekly Avail - 16 wks'!H194</f>
        <v>0</v>
      </c>
      <c r="O136" s="82">
        <f>'[1]MGN Liner Weekly Avail - 16 wks'!I194+'[1]MGN Liner Weekly Avail - 16 wks'!J194+'[1]MGN Liner Weekly Avail - 16 wks'!K194</f>
        <v>0</v>
      </c>
      <c r="P136" s="82">
        <f>'[1]MGN Liner Weekly Avail - 16 wks'!L194+'[1]MGN Liner Weekly Avail - 16 wks'!M194</f>
        <v>0</v>
      </c>
      <c r="Q136" s="82">
        <v>350</v>
      </c>
      <c r="R136" s="82">
        <f>'[1]MGN Liner Weekly Avail - 16 wks'!Q194+'[1]MGN Liner Weekly Avail - 16 wks'!R194</f>
        <v>0</v>
      </c>
      <c r="S136" s="82">
        <f>'[1]MGN Liner Weekly Avail - 16 wks'!S194+'[1]MGN Liner Weekly Avail - 16 wks'!T194</f>
        <v>0</v>
      </c>
      <c r="T136" s="82">
        <f>'[1]MGN Liner Weekly Avail - 16 wks'!U194+'[1]MGN Liner Weekly Avail - 16 wks'!V194</f>
        <v>0</v>
      </c>
      <c r="U136" s="82">
        <f>'[1]MGN Liner Weekly Avail - 16 wks'!W194+'[1]MGN Liner Weekly Avail - 16 wks'!X194</f>
        <v>0</v>
      </c>
      <c r="V136" s="84">
        <f>'[1]MGN Liner Weekly Avail - 16 wks'!Y194+'[1]MGN Liner Weekly Avail - 16 wks'!Z194+'[1]MGN Liner Weekly Avail - 16 wks'!AA194</f>
        <v>0</v>
      </c>
      <c r="W136" s="49">
        <f t="shared" si="16"/>
        <v>350</v>
      </c>
      <c r="X136" s="42"/>
      <c r="Y136" s="37" t="s">
        <v>39</v>
      </c>
      <c r="Z136" s="26">
        <f t="shared" si="17"/>
        <v>619.5</v>
      </c>
      <c r="AB136" s="83">
        <f t="shared" ref="AB136:AB167" si="18">SUM(K136:V136)</f>
        <v>350</v>
      </c>
    </row>
    <row r="137" spans="1:28" ht="12.75" x14ac:dyDescent="0.2">
      <c r="A137" s="40" t="s">
        <v>5</v>
      </c>
      <c r="B137" s="1" t="s">
        <v>39</v>
      </c>
      <c r="C137" s="19" t="s">
        <v>133</v>
      </c>
      <c r="D137" s="1">
        <v>72</v>
      </c>
      <c r="E137" s="25">
        <v>0.35</v>
      </c>
      <c r="F137" s="65">
        <v>1.77</v>
      </c>
      <c r="G137" s="65">
        <f t="shared" ref="G137:G199" si="19">IFERROR((D137*E137)+(D137*F137),0)</f>
        <v>152.63999999999999</v>
      </c>
      <c r="H137" s="1" t="s">
        <v>101</v>
      </c>
      <c r="I137" s="29"/>
      <c r="J137" s="29"/>
      <c r="K137" s="29"/>
      <c r="L137" s="82">
        <f>'[1]MGN Liner Weekly Avail - 16 wks'!C195</f>
        <v>0</v>
      </c>
      <c r="M137" s="82">
        <f>'[1]MGN Liner Weekly Avail - 16 wks'!D195+'[1]MGN Liner Weekly Avail - 16 wks'!E195</f>
        <v>0</v>
      </c>
      <c r="N137" s="82">
        <f>'[1]MGN Liner Weekly Avail - 16 wks'!F195+'[1]MGN Liner Weekly Avail - 16 wks'!G195+'[1]MGN Liner Weekly Avail - 16 wks'!H195</f>
        <v>0</v>
      </c>
      <c r="O137" s="82">
        <f>'[1]MGN Liner Weekly Avail - 16 wks'!I195+'[1]MGN Liner Weekly Avail - 16 wks'!J195+'[1]MGN Liner Weekly Avail - 16 wks'!K195</f>
        <v>0</v>
      </c>
      <c r="P137" s="82">
        <f>'[1]MGN Liner Weekly Avail - 16 wks'!L195+'[1]MGN Liner Weekly Avail - 16 wks'!M195</f>
        <v>0</v>
      </c>
      <c r="Q137" s="82">
        <f>'[1]MGN Liner Weekly Avail - 16 wks'!N195+'[1]MGN Liner Weekly Avail - 16 wks'!O195+'[1]MGN Liner Weekly Avail - 16 wks'!P195</f>
        <v>0</v>
      </c>
      <c r="R137" s="82">
        <f>'[1]MGN Liner Weekly Avail - 16 wks'!Q195+'[1]MGN Liner Weekly Avail - 16 wks'!R195</f>
        <v>0</v>
      </c>
      <c r="S137" s="82">
        <f>'[1]MGN Liner Weekly Avail - 16 wks'!S195+'[1]MGN Liner Weekly Avail - 16 wks'!T195</f>
        <v>0</v>
      </c>
      <c r="T137" s="82">
        <f>'[1]MGN Liner Weekly Avail - 16 wks'!U195+'[1]MGN Liner Weekly Avail - 16 wks'!V195</f>
        <v>0</v>
      </c>
      <c r="U137" s="82">
        <f>'[1]MGN Liner Weekly Avail - 16 wks'!W195+'[1]MGN Liner Weekly Avail - 16 wks'!X195</f>
        <v>0</v>
      </c>
      <c r="V137" s="84">
        <f>'[1]MGN Liner Weekly Avail - 16 wks'!Y195+'[1]MGN Liner Weekly Avail - 16 wks'!Z195+'[1]MGN Liner Weekly Avail - 16 wks'!AA195</f>
        <v>0</v>
      </c>
      <c r="W137" s="49">
        <f t="shared" si="16"/>
        <v>0</v>
      </c>
      <c r="X137" s="42"/>
      <c r="Y137" s="37" t="s">
        <v>39</v>
      </c>
      <c r="Z137" s="26">
        <f t="shared" si="17"/>
        <v>0</v>
      </c>
      <c r="AB137" s="83">
        <f t="shared" si="18"/>
        <v>0</v>
      </c>
    </row>
    <row r="138" spans="1:28" ht="12.75" x14ac:dyDescent="0.2">
      <c r="A138" s="40" t="s">
        <v>5</v>
      </c>
      <c r="B138" s="1" t="s">
        <v>39</v>
      </c>
      <c r="C138" s="19" t="s">
        <v>134</v>
      </c>
      <c r="D138" s="1">
        <v>72</v>
      </c>
      <c r="E138" s="25">
        <v>0.15</v>
      </c>
      <c r="F138" s="65">
        <v>1.72</v>
      </c>
      <c r="G138" s="65">
        <f t="shared" si="19"/>
        <v>134.64000000000001</v>
      </c>
      <c r="H138" s="1" t="s">
        <v>101</v>
      </c>
      <c r="I138" s="29"/>
      <c r="J138" s="29"/>
      <c r="K138" s="29"/>
      <c r="L138" s="82">
        <f>'[1]MGN Liner Weekly Avail - 16 wks'!C196</f>
        <v>0</v>
      </c>
      <c r="M138" s="82">
        <f>'[1]MGN Liner Weekly Avail - 16 wks'!D196+'[1]MGN Liner Weekly Avail - 16 wks'!E196</f>
        <v>0</v>
      </c>
      <c r="N138" s="82">
        <f>'[1]MGN Liner Weekly Avail - 16 wks'!F196+'[1]MGN Liner Weekly Avail - 16 wks'!G196+'[1]MGN Liner Weekly Avail - 16 wks'!H196</f>
        <v>640</v>
      </c>
      <c r="O138" s="82">
        <f>'[1]MGN Liner Weekly Avail - 16 wks'!I196+'[1]MGN Liner Weekly Avail - 16 wks'!J196+'[1]MGN Liner Weekly Avail - 16 wks'!K196</f>
        <v>0</v>
      </c>
      <c r="P138" s="82">
        <f>'[1]MGN Liner Weekly Avail - 16 wks'!L196+'[1]MGN Liner Weekly Avail - 16 wks'!M196</f>
        <v>0</v>
      </c>
      <c r="Q138" s="82">
        <f>150+496</f>
        <v>646</v>
      </c>
      <c r="R138" s="82">
        <f>'[1]MGN Liner Weekly Avail - 16 wks'!Q196+'[1]MGN Liner Weekly Avail - 16 wks'!R196</f>
        <v>0</v>
      </c>
      <c r="S138" s="82">
        <f>'[1]MGN Liner Weekly Avail - 16 wks'!S196+'[1]MGN Liner Weekly Avail - 16 wks'!T196</f>
        <v>0</v>
      </c>
      <c r="T138" s="82">
        <f>'[1]MGN Liner Weekly Avail - 16 wks'!U196+'[1]MGN Liner Weekly Avail - 16 wks'!V196</f>
        <v>0</v>
      </c>
      <c r="U138" s="82">
        <f>'[1]MGN Liner Weekly Avail - 16 wks'!W196+'[1]MGN Liner Weekly Avail - 16 wks'!X196</f>
        <v>0</v>
      </c>
      <c r="V138" s="84">
        <f>'[1]MGN Liner Weekly Avail - 16 wks'!Y196+'[1]MGN Liner Weekly Avail - 16 wks'!Z196+'[1]MGN Liner Weekly Avail - 16 wks'!AA196</f>
        <v>0</v>
      </c>
      <c r="W138" s="49">
        <f t="shared" si="16"/>
        <v>1286</v>
      </c>
      <c r="X138" s="42"/>
      <c r="Y138" s="37" t="s">
        <v>39</v>
      </c>
      <c r="Z138" s="26">
        <f t="shared" si="17"/>
        <v>2211.92</v>
      </c>
      <c r="AB138" s="83">
        <f t="shared" si="18"/>
        <v>1286</v>
      </c>
    </row>
    <row r="139" spans="1:28" ht="12.75" x14ac:dyDescent="0.2">
      <c r="A139" s="40" t="s">
        <v>5</v>
      </c>
      <c r="B139" s="1" t="s">
        <v>39</v>
      </c>
      <c r="C139" s="19" t="s">
        <v>135</v>
      </c>
      <c r="D139" s="1">
        <v>72</v>
      </c>
      <c r="E139" s="25">
        <v>0.18</v>
      </c>
      <c r="F139" s="65">
        <v>1.75</v>
      </c>
      <c r="G139" s="65">
        <f t="shared" si="19"/>
        <v>138.96</v>
      </c>
      <c r="H139" s="1" t="s">
        <v>101</v>
      </c>
      <c r="I139" s="29"/>
      <c r="J139" s="29"/>
      <c r="K139" s="29"/>
      <c r="L139" s="82">
        <f>'[1]MGN Liner Weekly Avail - 16 wks'!C197</f>
        <v>0</v>
      </c>
      <c r="M139" s="82">
        <v>1584</v>
      </c>
      <c r="N139" s="82">
        <f>'[1]MGN Liner Weekly Avail - 16 wks'!F197+'[1]MGN Liner Weekly Avail - 16 wks'!G197+'[1]MGN Liner Weekly Avail - 16 wks'!H197</f>
        <v>0</v>
      </c>
      <c r="O139" s="82"/>
      <c r="P139" s="82"/>
      <c r="Q139" s="82">
        <v>1700</v>
      </c>
      <c r="R139" s="82" t="s">
        <v>102</v>
      </c>
      <c r="S139" s="82">
        <f>'[1]MGN Liner Weekly Avail - 16 wks'!S197+'[1]MGN Liner Weekly Avail - 16 wks'!T197</f>
        <v>712</v>
      </c>
      <c r="T139" s="82">
        <f>'[1]MGN Liner Weekly Avail - 16 wks'!U197+'[1]MGN Liner Weekly Avail - 16 wks'!V197</f>
        <v>784</v>
      </c>
      <c r="U139" s="82">
        <f>'[1]MGN Liner Weekly Avail - 16 wks'!W197+'[1]MGN Liner Weekly Avail - 16 wks'!X197</f>
        <v>0</v>
      </c>
      <c r="V139" s="84">
        <v>1500</v>
      </c>
      <c r="W139" s="49">
        <f t="shared" si="16"/>
        <v>6280</v>
      </c>
      <c r="X139" s="42"/>
      <c r="Y139" s="37" t="s">
        <v>39</v>
      </c>
      <c r="Z139" s="26">
        <f t="shared" si="17"/>
        <v>10990</v>
      </c>
      <c r="AB139" s="83">
        <f t="shared" si="18"/>
        <v>6280</v>
      </c>
    </row>
    <row r="140" spans="1:28" ht="12.75" x14ac:dyDescent="0.2">
      <c r="A140" s="40" t="s">
        <v>5</v>
      </c>
      <c r="B140" s="1" t="s">
        <v>39</v>
      </c>
      <c r="C140" s="19" t="s">
        <v>136</v>
      </c>
      <c r="D140" s="1">
        <v>72</v>
      </c>
      <c r="E140" s="25"/>
      <c r="F140" s="65">
        <v>1.74</v>
      </c>
      <c r="G140" s="65">
        <f t="shared" si="19"/>
        <v>125.28</v>
      </c>
      <c r="H140" s="1" t="s">
        <v>101</v>
      </c>
      <c r="I140" s="29"/>
      <c r="J140" s="29"/>
      <c r="K140" s="29"/>
      <c r="L140" s="82">
        <f>'[1]MGN Liner Weekly Avail - 16 wks'!C198</f>
        <v>0</v>
      </c>
      <c r="M140" s="82">
        <f>'[1]MGN Liner Weekly Avail - 16 wks'!D198+'[1]MGN Liner Weekly Avail - 16 wks'!E198</f>
        <v>0</v>
      </c>
      <c r="N140" s="82" t="s">
        <v>102</v>
      </c>
      <c r="O140" s="82">
        <f>'[1]MGN Liner Weekly Avail - 16 wks'!I198+'[1]MGN Liner Weekly Avail - 16 wks'!J198+'[1]MGN Liner Weekly Avail - 16 wks'!K198</f>
        <v>0</v>
      </c>
      <c r="P140" s="82">
        <f>'[1]MGN Liner Weekly Avail - 16 wks'!L198+'[1]MGN Liner Weekly Avail - 16 wks'!M198</f>
        <v>134</v>
      </c>
      <c r="Q140" s="82">
        <v>36</v>
      </c>
      <c r="R140" s="82">
        <f>'[1]MGN Liner Weekly Avail - 16 wks'!Q198+'[1]MGN Liner Weekly Avail - 16 wks'!R198</f>
        <v>450</v>
      </c>
      <c r="S140" s="82">
        <f>'[1]MGN Liner Weekly Avail - 16 wks'!S198+'[1]MGN Liner Weekly Avail - 16 wks'!T198</f>
        <v>0</v>
      </c>
      <c r="T140" s="82">
        <f>'[1]MGN Liner Weekly Avail - 16 wks'!U198+'[1]MGN Liner Weekly Avail - 16 wks'!V198</f>
        <v>0</v>
      </c>
      <c r="U140" s="82">
        <f>'[1]MGN Liner Weekly Avail - 16 wks'!W198+'[1]MGN Liner Weekly Avail - 16 wks'!X198</f>
        <v>700</v>
      </c>
      <c r="V140" s="84">
        <v>2500</v>
      </c>
      <c r="W140" s="49">
        <f t="shared" si="16"/>
        <v>3820</v>
      </c>
      <c r="X140" s="42"/>
      <c r="Y140" s="37" t="s">
        <v>39</v>
      </c>
      <c r="Z140" s="26">
        <f t="shared" si="17"/>
        <v>6646.8</v>
      </c>
      <c r="AB140" s="83">
        <f t="shared" si="18"/>
        <v>3820</v>
      </c>
    </row>
    <row r="141" spans="1:28" ht="12.75" x14ac:dyDescent="0.2">
      <c r="A141" s="40" t="s">
        <v>5</v>
      </c>
      <c r="B141" s="1" t="s">
        <v>39</v>
      </c>
      <c r="C141" s="19" t="s">
        <v>137</v>
      </c>
      <c r="D141" s="1">
        <v>72</v>
      </c>
      <c r="E141" s="25">
        <v>0.2</v>
      </c>
      <c r="F141" s="65">
        <v>1.74</v>
      </c>
      <c r="G141" s="65">
        <f t="shared" si="19"/>
        <v>139.68</v>
      </c>
      <c r="H141" s="1" t="s">
        <v>101</v>
      </c>
      <c r="I141" s="29"/>
      <c r="J141" s="29"/>
      <c r="K141" s="29"/>
      <c r="L141" s="82">
        <f>'[1]MGN Liner Weekly Avail - 16 wks'!C199</f>
        <v>0</v>
      </c>
      <c r="M141" s="82">
        <f>'[1]MGN Liner Weekly Avail - 16 wks'!D199+'[1]MGN Liner Weekly Avail - 16 wks'!E199</f>
        <v>0</v>
      </c>
      <c r="N141" s="82">
        <f>'[1]MGN Liner Weekly Avail - 16 wks'!F199+'[1]MGN Liner Weekly Avail - 16 wks'!G199+'[1]MGN Liner Weekly Avail - 16 wks'!H199</f>
        <v>568</v>
      </c>
      <c r="O141" s="82">
        <f>'[1]MGN Liner Weekly Avail - 16 wks'!I199+'[1]MGN Liner Weekly Avail - 16 wks'!J199+'[1]MGN Liner Weekly Avail - 16 wks'!K199</f>
        <v>0</v>
      </c>
      <c r="P141" s="82">
        <v>1600</v>
      </c>
      <c r="Q141" s="82">
        <f>'[1]MGN Liner Weekly Avail - 16 wks'!N199+'[1]MGN Liner Weekly Avail - 16 wks'!O199+'[1]MGN Liner Weekly Avail - 16 wks'!P199</f>
        <v>7000</v>
      </c>
      <c r="R141" s="82">
        <f>'[1]MGN Liner Weekly Avail - 16 wks'!Q199+'[1]MGN Liner Weekly Avail - 16 wks'!R199</f>
        <v>0</v>
      </c>
      <c r="S141" s="82">
        <f>'[1]MGN Liner Weekly Avail - 16 wks'!S199+'[1]MGN Liner Weekly Avail - 16 wks'!T199</f>
        <v>0</v>
      </c>
      <c r="T141" s="82">
        <f>'[1]MGN Liner Weekly Avail - 16 wks'!U199+'[1]MGN Liner Weekly Avail - 16 wks'!V199</f>
        <v>0</v>
      </c>
      <c r="U141" s="82">
        <f>'[1]MGN Liner Weekly Avail - 16 wks'!W199+'[1]MGN Liner Weekly Avail - 16 wks'!X199</f>
        <v>0</v>
      </c>
      <c r="V141" s="84">
        <f>'[1]MGN Liner Weekly Avail - 16 wks'!Y199+'[1]MGN Liner Weekly Avail - 16 wks'!Z199+'[1]MGN Liner Weekly Avail - 16 wks'!AA199</f>
        <v>0</v>
      </c>
      <c r="W141" s="49">
        <f t="shared" si="16"/>
        <v>9168</v>
      </c>
      <c r="X141" s="42"/>
      <c r="Y141" s="37" t="s">
        <v>39</v>
      </c>
      <c r="Z141" s="26">
        <f t="shared" si="17"/>
        <v>15952.32</v>
      </c>
      <c r="AB141" s="83">
        <f t="shared" si="18"/>
        <v>9168</v>
      </c>
    </row>
    <row r="142" spans="1:28" ht="12.75" x14ac:dyDescent="0.2">
      <c r="A142" s="40" t="s">
        <v>5</v>
      </c>
      <c r="B142" s="1" t="s">
        <v>39</v>
      </c>
      <c r="C142" s="19" t="s">
        <v>138</v>
      </c>
      <c r="D142" s="1">
        <v>72</v>
      </c>
      <c r="E142" s="25">
        <v>0.18</v>
      </c>
      <c r="F142" s="65">
        <v>1.75</v>
      </c>
      <c r="G142" s="65">
        <f t="shared" si="19"/>
        <v>138.96</v>
      </c>
      <c r="H142" s="1" t="s">
        <v>101</v>
      </c>
      <c r="I142" s="29"/>
      <c r="J142" s="29"/>
      <c r="K142" s="29"/>
      <c r="L142" s="82">
        <f>'[1]MGN Liner Weekly Avail - 16 wks'!C200</f>
        <v>0</v>
      </c>
      <c r="M142" s="82">
        <v>0</v>
      </c>
      <c r="N142" s="82">
        <f>'[1]MGN Liner Weekly Avail - 16 wks'!F200+'[1]MGN Liner Weekly Avail - 16 wks'!G200+'[1]MGN Liner Weekly Avail - 16 wks'!H200</f>
        <v>0</v>
      </c>
      <c r="O142" s="82">
        <f>'[1]MGN Liner Weekly Avail - 16 wks'!I200+'[1]MGN Liner Weekly Avail - 16 wks'!J200+'[1]MGN Liner Weekly Avail - 16 wks'!K200</f>
        <v>0</v>
      </c>
      <c r="P142" s="82">
        <f>'[1]MGN Liner Weekly Avail - 16 wks'!L200+'[1]MGN Liner Weekly Avail - 16 wks'!M200</f>
        <v>0</v>
      </c>
      <c r="Q142" s="82">
        <f>'[1]MGN Liner Weekly Avail - 16 wks'!N200+'[1]MGN Liner Weekly Avail - 16 wks'!O200+'[1]MGN Liner Weekly Avail - 16 wks'!P200</f>
        <v>1150</v>
      </c>
      <c r="R142" s="82">
        <f>'[1]MGN Liner Weekly Avail - 16 wks'!Q200+'[1]MGN Liner Weekly Avail - 16 wks'!R200</f>
        <v>0</v>
      </c>
      <c r="S142" s="82">
        <f>'[1]MGN Liner Weekly Avail - 16 wks'!S200+'[1]MGN Liner Weekly Avail - 16 wks'!T200</f>
        <v>0</v>
      </c>
      <c r="T142" s="82">
        <f>'[1]MGN Liner Weekly Avail - 16 wks'!U200+'[1]MGN Liner Weekly Avail - 16 wks'!V200</f>
        <v>0</v>
      </c>
      <c r="U142" s="82">
        <f>'[1]MGN Liner Weekly Avail - 16 wks'!W200+'[1]MGN Liner Weekly Avail - 16 wks'!X200</f>
        <v>0</v>
      </c>
      <c r="V142" s="84" t="s">
        <v>102</v>
      </c>
      <c r="W142" s="49">
        <f t="shared" si="16"/>
        <v>1150</v>
      </c>
      <c r="X142" s="42"/>
      <c r="Y142" s="37" t="s">
        <v>39</v>
      </c>
      <c r="Z142" s="26">
        <f t="shared" si="17"/>
        <v>2012.5</v>
      </c>
      <c r="AB142" s="83">
        <f t="shared" si="18"/>
        <v>1150</v>
      </c>
    </row>
    <row r="143" spans="1:28" ht="12.75" x14ac:dyDescent="0.2">
      <c r="A143" s="40" t="s">
        <v>5</v>
      </c>
      <c r="B143" s="1" t="s">
        <v>39</v>
      </c>
      <c r="C143" s="19" t="s">
        <v>139</v>
      </c>
      <c r="D143" s="1">
        <v>72</v>
      </c>
      <c r="E143" s="25">
        <v>0.18</v>
      </c>
      <c r="F143" s="65">
        <v>1.75</v>
      </c>
      <c r="G143" s="65">
        <f t="shared" si="19"/>
        <v>138.96</v>
      </c>
      <c r="H143" s="1" t="s">
        <v>101</v>
      </c>
      <c r="I143" s="29"/>
      <c r="J143" s="29"/>
      <c r="K143" s="29"/>
      <c r="L143" s="82">
        <f>'[1]MGN Liner Weekly Avail - 16 wks'!C201</f>
        <v>0</v>
      </c>
      <c r="M143" s="82">
        <f>'[1]MGN Liner Weekly Avail - 16 wks'!D201+'[1]MGN Liner Weekly Avail - 16 wks'!E201</f>
        <v>0</v>
      </c>
      <c r="N143" s="82" t="s">
        <v>102</v>
      </c>
      <c r="O143" s="82">
        <v>9350</v>
      </c>
      <c r="P143" s="82">
        <f>'[1]MGN Liner Weekly Avail - 16 wks'!L201+'[1]MGN Liner Weekly Avail - 16 wks'!M201</f>
        <v>712</v>
      </c>
      <c r="Q143" s="82">
        <f>'[1]MGN Liner Weekly Avail - 16 wks'!N201+'[1]MGN Liner Weekly Avail - 16 wks'!O201+'[1]MGN Liner Weekly Avail - 16 wks'!P201</f>
        <v>0</v>
      </c>
      <c r="R143" s="82">
        <f>'[1]MGN Liner Weekly Avail - 16 wks'!Q201+'[1]MGN Liner Weekly Avail - 16 wks'!R201</f>
        <v>0</v>
      </c>
      <c r="S143" s="82">
        <f>'[1]MGN Liner Weekly Avail - 16 wks'!S201+'[1]MGN Liner Weekly Avail - 16 wks'!T201</f>
        <v>640</v>
      </c>
      <c r="T143" s="82">
        <f>'[1]MGN Liner Weekly Avail - 16 wks'!U201+'[1]MGN Liner Weekly Avail - 16 wks'!V201</f>
        <v>712</v>
      </c>
      <c r="U143" s="82">
        <f>'[1]MGN Liner Weekly Avail - 16 wks'!W201+'[1]MGN Liner Weekly Avail - 16 wks'!X201</f>
        <v>0</v>
      </c>
      <c r="V143" s="84">
        <f>'[1]MGN Liner Weekly Avail - 16 wks'!Y201+'[1]MGN Liner Weekly Avail - 16 wks'!Z201+'[1]MGN Liner Weekly Avail - 16 wks'!AA201</f>
        <v>0</v>
      </c>
      <c r="W143" s="49">
        <f t="shared" si="16"/>
        <v>11414</v>
      </c>
      <c r="X143" s="42"/>
      <c r="Y143" s="37" t="s">
        <v>39</v>
      </c>
      <c r="Z143" s="26">
        <f t="shared" si="17"/>
        <v>19974.5</v>
      </c>
      <c r="AB143" s="83">
        <f t="shared" si="18"/>
        <v>11414</v>
      </c>
    </row>
    <row r="144" spans="1:28" ht="12.75" x14ac:dyDescent="0.2">
      <c r="A144" s="40" t="s">
        <v>5</v>
      </c>
      <c r="B144" s="1" t="s">
        <v>39</v>
      </c>
      <c r="C144" s="19" t="s">
        <v>140</v>
      </c>
      <c r="D144" s="1">
        <v>72</v>
      </c>
      <c r="E144" s="25">
        <v>0.25</v>
      </c>
      <c r="F144" s="65">
        <v>1.72</v>
      </c>
      <c r="G144" s="65">
        <f t="shared" si="19"/>
        <v>141.84</v>
      </c>
      <c r="H144" s="1" t="s">
        <v>101</v>
      </c>
      <c r="I144" s="29"/>
      <c r="J144" s="29"/>
      <c r="K144" s="29"/>
      <c r="L144" s="82">
        <f>'[1]MGN Liner Weekly Avail - 16 wks'!C202</f>
        <v>0</v>
      </c>
      <c r="M144" s="82">
        <f>'[1]MGN Liner Weekly Avail - 16 wks'!D202+'[1]MGN Liner Weekly Avail - 16 wks'!E202</f>
        <v>0</v>
      </c>
      <c r="N144" s="82">
        <f>'[1]MGN Liner Weekly Avail - 16 wks'!F202+'[1]MGN Liner Weekly Avail - 16 wks'!G202+'[1]MGN Liner Weekly Avail - 16 wks'!H202</f>
        <v>0</v>
      </c>
      <c r="O144" s="82">
        <f>'[1]MGN Liner Weekly Avail - 16 wks'!I202+'[1]MGN Liner Weekly Avail - 16 wks'!J202+'[1]MGN Liner Weekly Avail - 16 wks'!K202</f>
        <v>0</v>
      </c>
      <c r="P144" s="82">
        <f>'[1]MGN Liner Weekly Avail - 16 wks'!L202+'[1]MGN Liner Weekly Avail - 16 wks'!M202</f>
        <v>0</v>
      </c>
      <c r="Q144" s="82">
        <f>'[1]MGN Liner Weekly Avail - 16 wks'!N202+'[1]MGN Liner Weekly Avail - 16 wks'!O202+'[1]MGN Liner Weekly Avail - 16 wks'!P202</f>
        <v>576</v>
      </c>
      <c r="R144" s="82">
        <f>'[1]MGN Liner Weekly Avail - 16 wks'!Q202+'[1]MGN Liner Weekly Avail - 16 wks'!R202</f>
        <v>2000</v>
      </c>
      <c r="S144" s="82">
        <f>'[1]MGN Liner Weekly Avail - 16 wks'!S202+'[1]MGN Liner Weekly Avail - 16 wks'!T202</f>
        <v>0</v>
      </c>
      <c r="T144" s="82">
        <f>'[1]MGN Liner Weekly Avail - 16 wks'!U202+'[1]MGN Liner Weekly Avail - 16 wks'!V202</f>
        <v>2000</v>
      </c>
      <c r="U144" s="82">
        <f>'[1]MGN Liner Weekly Avail - 16 wks'!W202+'[1]MGN Liner Weekly Avail - 16 wks'!X202</f>
        <v>0</v>
      </c>
      <c r="V144" s="84">
        <f>'[1]MGN Liner Weekly Avail - 16 wks'!Y202+'[1]MGN Liner Weekly Avail - 16 wks'!Z202+'[1]MGN Liner Weekly Avail - 16 wks'!AA202</f>
        <v>0</v>
      </c>
      <c r="W144" s="49">
        <f t="shared" si="16"/>
        <v>4576</v>
      </c>
      <c r="X144" s="42"/>
      <c r="Y144" s="37" t="s">
        <v>39</v>
      </c>
      <c r="Z144" s="26">
        <f t="shared" si="17"/>
        <v>7870.72</v>
      </c>
      <c r="AB144" s="83">
        <f t="shared" si="18"/>
        <v>4576</v>
      </c>
    </row>
    <row r="145" spans="1:28" ht="12.75" x14ac:dyDescent="0.2">
      <c r="A145" s="40" t="s">
        <v>5</v>
      </c>
      <c r="B145" s="1" t="s">
        <v>39</v>
      </c>
      <c r="C145" s="19" t="s">
        <v>141</v>
      </c>
      <c r="D145" s="1">
        <v>72</v>
      </c>
      <c r="E145" s="25">
        <v>0.18</v>
      </c>
      <c r="F145" s="65">
        <v>1.75</v>
      </c>
      <c r="G145" s="65">
        <f t="shared" si="19"/>
        <v>138.96</v>
      </c>
      <c r="H145" s="1" t="s">
        <v>101</v>
      </c>
      <c r="I145" s="29"/>
      <c r="J145" s="29"/>
      <c r="K145" s="29"/>
      <c r="L145" s="82">
        <f>'[1]MGN Liner Weekly Avail - 16 wks'!C203</f>
        <v>0</v>
      </c>
      <c r="M145" s="82">
        <f>'[1]MGN Liner Weekly Avail - 16 wks'!D203+'[1]MGN Liner Weekly Avail - 16 wks'!E203</f>
        <v>0</v>
      </c>
      <c r="N145" s="82">
        <f>'[1]MGN Liner Weekly Avail - 16 wks'!F203+'[1]MGN Liner Weekly Avail - 16 wks'!G203+'[1]MGN Liner Weekly Avail - 16 wks'!H203</f>
        <v>0</v>
      </c>
      <c r="O145" s="82">
        <v>300</v>
      </c>
      <c r="P145" s="82">
        <f>'[1]MGN Liner Weekly Avail - 16 wks'!L203+'[1]MGN Liner Weekly Avail - 16 wks'!M203</f>
        <v>150</v>
      </c>
      <c r="Q145" s="82">
        <f>2900+1300</f>
        <v>4200</v>
      </c>
      <c r="R145" s="82">
        <v>188</v>
      </c>
      <c r="S145" s="82">
        <f>'[1]MGN Liner Weekly Avail - 16 wks'!S203+'[1]MGN Liner Weekly Avail - 16 wks'!T203</f>
        <v>496</v>
      </c>
      <c r="T145" s="82">
        <v>512</v>
      </c>
      <c r="U145" s="82">
        <f>'[1]MGN Liner Weekly Avail - 16 wks'!W203+'[1]MGN Liner Weekly Avail - 16 wks'!X203</f>
        <v>0</v>
      </c>
      <c r="V145" s="84">
        <v>600</v>
      </c>
      <c r="W145" s="49">
        <f t="shared" si="16"/>
        <v>6446</v>
      </c>
      <c r="X145" s="42"/>
      <c r="Y145" s="37" t="s">
        <v>39</v>
      </c>
      <c r="Z145" s="26">
        <f t="shared" si="17"/>
        <v>11280.5</v>
      </c>
      <c r="AB145" s="83">
        <f t="shared" si="18"/>
        <v>6446</v>
      </c>
    </row>
    <row r="146" spans="1:28" ht="12.75" x14ac:dyDescent="0.2">
      <c r="A146" s="40" t="s">
        <v>5</v>
      </c>
      <c r="B146" s="1" t="s">
        <v>39</v>
      </c>
      <c r="C146" s="19" t="s">
        <v>142</v>
      </c>
      <c r="D146" s="1">
        <v>72</v>
      </c>
      <c r="E146" s="25">
        <v>0.18</v>
      </c>
      <c r="F146" s="65">
        <v>1.75</v>
      </c>
      <c r="G146" s="65">
        <f t="shared" si="19"/>
        <v>138.96</v>
      </c>
      <c r="H146" s="1" t="s">
        <v>101</v>
      </c>
      <c r="I146" s="29"/>
      <c r="J146" s="29"/>
      <c r="K146" s="29"/>
      <c r="L146" s="82">
        <f>'[1]MGN Liner Weekly Avail - 16 wks'!C204</f>
        <v>0</v>
      </c>
      <c r="M146" s="82">
        <f>'[1]MGN Liner Weekly Avail - 16 wks'!D204+'[1]MGN Liner Weekly Avail - 16 wks'!E204</f>
        <v>0</v>
      </c>
      <c r="N146" s="82">
        <f>'[1]MGN Liner Weekly Avail - 16 wks'!F204+'[1]MGN Liner Weekly Avail - 16 wks'!G204+'[1]MGN Liner Weekly Avail - 16 wks'!H204</f>
        <v>0</v>
      </c>
      <c r="O146" s="82">
        <v>3750</v>
      </c>
      <c r="P146" s="82">
        <f>'[1]MGN Liner Weekly Avail - 16 wks'!L204+'[1]MGN Liner Weekly Avail - 16 wks'!M204</f>
        <v>1100</v>
      </c>
      <c r="Q146" s="82">
        <f>'[1]MGN Liner Weekly Avail - 16 wks'!N204+'[1]MGN Liner Weekly Avail - 16 wks'!O204+'[1]MGN Liner Weekly Avail - 16 wks'!P204</f>
        <v>0</v>
      </c>
      <c r="R146" s="82">
        <f>'[1]MGN Liner Weekly Avail - 16 wks'!Q204+'[1]MGN Liner Weekly Avail - 16 wks'!R204</f>
        <v>0</v>
      </c>
      <c r="S146" s="82">
        <f>'[1]MGN Liner Weekly Avail - 16 wks'!S204+'[1]MGN Liner Weekly Avail - 16 wks'!T204</f>
        <v>0</v>
      </c>
      <c r="T146" s="82">
        <f>'[1]MGN Liner Weekly Avail - 16 wks'!U204+'[1]MGN Liner Weekly Avail - 16 wks'!V204</f>
        <v>0</v>
      </c>
      <c r="U146" s="82">
        <f>'[1]MGN Liner Weekly Avail - 16 wks'!W204+'[1]MGN Liner Weekly Avail - 16 wks'!X204</f>
        <v>0</v>
      </c>
      <c r="V146" s="84">
        <v>1500</v>
      </c>
      <c r="W146" s="49">
        <f t="shared" si="16"/>
        <v>6350</v>
      </c>
      <c r="X146" s="42"/>
      <c r="Y146" s="37" t="s">
        <v>39</v>
      </c>
      <c r="Z146" s="26">
        <f t="shared" si="17"/>
        <v>11112.5</v>
      </c>
      <c r="AB146" s="83">
        <f t="shared" si="18"/>
        <v>6350</v>
      </c>
    </row>
    <row r="147" spans="1:28" ht="12.75" x14ac:dyDescent="0.2">
      <c r="A147" s="40" t="s">
        <v>5</v>
      </c>
      <c r="B147" s="1" t="s">
        <v>39</v>
      </c>
      <c r="C147" s="19" t="s">
        <v>143</v>
      </c>
      <c r="D147" s="1">
        <v>72</v>
      </c>
      <c r="E147" s="25"/>
      <c r="F147" s="65">
        <v>1.74</v>
      </c>
      <c r="G147" s="65">
        <f t="shared" si="19"/>
        <v>125.28</v>
      </c>
      <c r="H147" s="1" t="s">
        <v>101</v>
      </c>
      <c r="I147" s="29"/>
      <c r="J147" s="29"/>
      <c r="K147" s="29"/>
      <c r="L147" s="82">
        <f>'[1]MGN Liner Weekly Avail - 16 wks'!C205</f>
        <v>0</v>
      </c>
      <c r="M147" s="82">
        <f>'[1]MGN Liner Weekly Avail - 16 wks'!D205+'[1]MGN Liner Weekly Avail - 16 wks'!E205</f>
        <v>0</v>
      </c>
      <c r="N147" s="82">
        <f>'[1]MGN Liner Weekly Avail - 16 wks'!F205+'[1]MGN Liner Weekly Avail - 16 wks'!G205+'[1]MGN Liner Weekly Avail - 16 wks'!H205</f>
        <v>0</v>
      </c>
      <c r="O147" s="82">
        <v>300</v>
      </c>
      <c r="P147" s="82">
        <f>'[1]MGN Liner Weekly Avail - 16 wks'!L205+'[1]MGN Liner Weekly Avail - 16 wks'!M205</f>
        <v>0</v>
      </c>
      <c r="Q147" s="82">
        <f>12000+5000</f>
        <v>17000</v>
      </c>
      <c r="R147" s="82">
        <f>'[1]MGN Liner Weekly Avail - 16 wks'!Q205+'[1]MGN Liner Weekly Avail - 16 wks'!R205</f>
        <v>1650</v>
      </c>
      <c r="S147" s="82">
        <f>'[1]MGN Liner Weekly Avail - 16 wks'!S205+'[1]MGN Liner Weekly Avail - 16 wks'!T205</f>
        <v>0</v>
      </c>
      <c r="T147" s="82" t="s">
        <v>102</v>
      </c>
      <c r="U147" s="82">
        <f>'[1]MGN Liner Weekly Avail - 16 wks'!W205+'[1]MGN Liner Weekly Avail - 16 wks'!X205</f>
        <v>6300</v>
      </c>
      <c r="V147" s="84">
        <v>1700</v>
      </c>
      <c r="W147" s="49">
        <f t="shared" si="16"/>
        <v>26950</v>
      </c>
      <c r="X147" s="42"/>
      <c r="Y147" s="37" t="s">
        <v>39</v>
      </c>
      <c r="Z147" s="26">
        <f t="shared" si="17"/>
        <v>46893</v>
      </c>
      <c r="AB147" s="83">
        <f t="shared" si="18"/>
        <v>26950</v>
      </c>
    </row>
    <row r="148" spans="1:28" ht="12.75" x14ac:dyDescent="0.2">
      <c r="A148" s="40" t="s">
        <v>5</v>
      </c>
      <c r="B148" s="1" t="s">
        <v>39</v>
      </c>
      <c r="C148" s="19" t="s">
        <v>144</v>
      </c>
      <c r="D148" s="1">
        <v>72</v>
      </c>
      <c r="E148" s="25"/>
      <c r="F148" s="65">
        <v>1.75</v>
      </c>
      <c r="G148" s="65">
        <f t="shared" si="19"/>
        <v>126</v>
      </c>
      <c r="H148" s="1" t="s">
        <v>101</v>
      </c>
      <c r="I148" s="29"/>
      <c r="J148" s="29"/>
      <c r="K148" s="29"/>
      <c r="L148" s="82">
        <f>'[1]MGN Liner Weekly Avail - 16 wks'!C206</f>
        <v>0</v>
      </c>
      <c r="M148" s="82">
        <f>'[1]MGN Liner Weekly Avail - 16 wks'!D206+'[1]MGN Liner Weekly Avail - 16 wks'!E206</f>
        <v>0</v>
      </c>
      <c r="N148" s="82" t="s">
        <v>102</v>
      </c>
      <c r="O148" s="82">
        <v>100</v>
      </c>
      <c r="P148" s="82">
        <f>'[1]MGN Liner Weekly Avail - 16 wks'!L206+'[1]MGN Liner Weekly Avail - 16 wks'!M206</f>
        <v>0</v>
      </c>
      <c r="Q148" s="82">
        <f>'[1]MGN Liner Weekly Avail - 16 wks'!N206+'[1]MGN Liner Weekly Avail - 16 wks'!O206+'[1]MGN Liner Weekly Avail - 16 wks'!P206</f>
        <v>0</v>
      </c>
      <c r="R148" s="82">
        <f>'[1]MGN Liner Weekly Avail - 16 wks'!Q206+'[1]MGN Liner Weekly Avail - 16 wks'!R206</f>
        <v>0</v>
      </c>
      <c r="S148" s="82">
        <f>'[1]MGN Liner Weekly Avail - 16 wks'!S206+'[1]MGN Liner Weekly Avail - 16 wks'!T206</f>
        <v>0</v>
      </c>
      <c r="T148" s="82">
        <f>'[1]MGN Liner Weekly Avail - 16 wks'!U206+'[1]MGN Liner Weekly Avail - 16 wks'!V206</f>
        <v>0</v>
      </c>
      <c r="U148" s="82">
        <f>'[1]MGN Liner Weekly Avail - 16 wks'!W206+'[1]MGN Liner Weekly Avail - 16 wks'!X206</f>
        <v>0</v>
      </c>
      <c r="V148" s="84" t="s">
        <v>102</v>
      </c>
      <c r="W148" s="49">
        <f t="shared" si="16"/>
        <v>100</v>
      </c>
      <c r="X148" s="42"/>
      <c r="Y148" s="37" t="s">
        <v>39</v>
      </c>
      <c r="Z148" s="26">
        <f t="shared" si="17"/>
        <v>175</v>
      </c>
      <c r="AB148" s="83">
        <f t="shared" si="18"/>
        <v>100</v>
      </c>
    </row>
    <row r="149" spans="1:28" ht="12.75" x14ac:dyDescent="0.2">
      <c r="A149" s="40" t="s">
        <v>5</v>
      </c>
      <c r="B149" s="1" t="s">
        <v>39</v>
      </c>
      <c r="C149" s="19" t="s">
        <v>145</v>
      </c>
      <c r="D149" s="1">
        <v>72</v>
      </c>
      <c r="E149" s="25">
        <v>0.18</v>
      </c>
      <c r="F149" s="65">
        <v>1.75</v>
      </c>
      <c r="G149" s="65">
        <f t="shared" si="19"/>
        <v>138.96</v>
      </c>
      <c r="H149" s="1" t="s">
        <v>101</v>
      </c>
      <c r="I149" s="29"/>
      <c r="J149" s="29"/>
      <c r="K149" s="29"/>
      <c r="L149" s="82">
        <f>'[1]MGN Liner Weekly Avail - 16 wks'!C207</f>
        <v>0</v>
      </c>
      <c r="M149" s="82">
        <v>576</v>
      </c>
      <c r="N149" s="82">
        <f>'[1]MGN Liner Weekly Avail - 16 wks'!F207+'[1]MGN Liner Weekly Avail - 16 wks'!G207+'[1]MGN Liner Weekly Avail - 16 wks'!H207</f>
        <v>0</v>
      </c>
      <c r="O149" s="82">
        <v>100</v>
      </c>
      <c r="P149" s="82">
        <f>'[1]MGN Liner Weekly Avail - 16 wks'!L207+'[1]MGN Liner Weekly Avail - 16 wks'!M207</f>
        <v>0</v>
      </c>
      <c r="Q149" s="82">
        <f>'[1]MGN Liner Weekly Avail - 16 wks'!N207+'[1]MGN Liner Weekly Avail - 16 wks'!O207+'[1]MGN Liner Weekly Avail - 16 wks'!P207</f>
        <v>2800</v>
      </c>
      <c r="R149" s="82">
        <f>'[1]MGN Liner Weekly Avail - 16 wks'!Q207+'[1]MGN Liner Weekly Avail - 16 wks'!R207</f>
        <v>0</v>
      </c>
      <c r="S149" s="82">
        <f>'[1]MGN Liner Weekly Avail - 16 wks'!S207+'[1]MGN Liner Weekly Avail - 16 wks'!T207</f>
        <v>640</v>
      </c>
      <c r="T149" s="82">
        <f>'[1]MGN Liner Weekly Avail - 16 wks'!U207+'[1]MGN Liner Weekly Avail - 16 wks'!V207</f>
        <v>784</v>
      </c>
      <c r="U149" s="82">
        <f>'[1]MGN Liner Weekly Avail - 16 wks'!W207+'[1]MGN Liner Weekly Avail - 16 wks'!X207</f>
        <v>0</v>
      </c>
      <c r="V149" s="84">
        <f>'[1]MGN Liner Weekly Avail - 16 wks'!Y207+'[1]MGN Liner Weekly Avail - 16 wks'!Z207+'[1]MGN Liner Weekly Avail - 16 wks'!AA207</f>
        <v>0</v>
      </c>
      <c r="W149" s="49">
        <f t="shared" si="16"/>
        <v>4900</v>
      </c>
      <c r="X149" s="42"/>
      <c r="Y149" s="37" t="s">
        <v>39</v>
      </c>
      <c r="Z149" s="26">
        <f t="shared" si="17"/>
        <v>8575</v>
      </c>
      <c r="AB149" s="83">
        <f t="shared" si="18"/>
        <v>4900</v>
      </c>
    </row>
    <row r="150" spans="1:28" ht="12.75" x14ac:dyDescent="0.2">
      <c r="A150" s="40" t="s">
        <v>5</v>
      </c>
      <c r="B150" s="1" t="s">
        <v>39</v>
      </c>
      <c r="C150" s="19" t="s">
        <v>146</v>
      </c>
      <c r="D150" s="1">
        <v>72</v>
      </c>
      <c r="E150" s="25">
        <v>0.18</v>
      </c>
      <c r="F150" s="65">
        <v>1.75</v>
      </c>
      <c r="G150" s="65">
        <f t="shared" si="19"/>
        <v>138.96</v>
      </c>
      <c r="H150" s="1" t="s">
        <v>101</v>
      </c>
      <c r="I150" s="27"/>
      <c r="J150" s="27"/>
      <c r="K150" s="29"/>
      <c r="L150" s="82">
        <f>'[1]MGN Liner Weekly Avail - 16 wks'!C208</f>
        <v>0</v>
      </c>
      <c r="M150" s="82">
        <f>'[1]MGN Liner Weekly Avail - 16 wks'!D208+'[1]MGN Liner Weekly Avail - 16 wks'!E208</f>
        <v>0</v>
      </c>
      <c r="N150" s="82" t="s">
        <v>102</v>
      </c>
      <c r="O150" s="82">
        <f>'[1]MGN Liner Weekly Avail - 16 wks'!I208+'[1]MGN Liner Weekly Avail - 16 wks'!J208+'[1]MGN Liner Weekly Avail - 16 wks'!K208</f>
        <v>0</v>
      </c>
      <c r="P150" s="82">
        <v>100</v>
      </c>
      <c r="Q150" s="82">
        <f>'[1]MGN Liner Weekly Avail - 16 wks'!N208+'[1]MGN Liner Weekly Avail - 16 wks'!O208+'[1]MGN Liner Weekly Avail - 16 wks'!P208</f>
        <v>0</v>
      </c>
      <c r="R150" s="82">
        <f>'[1]MGN Liner Weekly Avail - 16 wks'!Q208+'[1]MGN Liner Weekly Avail - 16 wks'!R208</f>
        <v>0</v>
      </c>
      <c r="S150" s="82">
        <f>'[1]MGN Liner Weekly Avail - 16 wks'!S208+'[1]MGN Liner Weekly Avail - 16 wks'!T208</f>
        <v>712</v>
      </c>
      <c r="T150" s="82">
        <f>'[1]MGN Liner Weekly Avail - 16 wks'!U208+'[1]MGN Liner Weekly Avail - 16 wks'!V208</f>
        <v>0</v>
      </c>
      <c r="U150" s="82">
        <f>'[1]MGN Liner Weekly Avail - 16 wks'!W208+'[1]MGN Liner Weekly Avail - 16 wks'!X208</f>
        <v>0</v>
      </c>
      <c r="V150" s="84" t="s">
        <v>102</v>
      </c>
      <c r="W150" s="49">
        <f t="shared" si="16"/>
        <v>812</v>
      </c>
      <c r="X150" s="42"/>
      <c r="Y150" s="37" t="s">
        <v>39</v>
      </c>
      <c r="Z150" s="26">
        <f t="shared" si="17"/>
        <v>1421</v>
      </c>
      <c r="AB150" s="83">
        <f t="shared" si="18"/>
        <v>812</v>
      </c>
    </row>
    <row r="151" spans="1:28" ht="12.75" x14ac:dyDescent="0.2">
      <c r="A151" s="40" t="s">
        <v>5</v>
      </c>
      <c r="B151" s="2" t="s">
        <v>39</v>
      </c>
      <c r="C151" s="19" t="s">
        <v>56</v>
      </c>
      <c r="D151" s="10">
        <v>72</v>
      </c>
      <c r="E151" s="6"/>
      <c r="F151" s="65">
        <v>2.0699999999999998</v>
      </c>
      <c r="G151" s="65">
        <f t="shared" si="19"/>
        <v>149.04</v>
      </c>
      <c r="H151" s="4" t="s">
        <v>8</v>
      </c>
      <c r="I151" s="5"/>
      <c r="J151" s="11">
        <v>648</v>
      </c>
      <c r="K151" s="78">
        <v>0</v>
      </c>
      <c r="L151" s="11">
        <v>0</v>
      </c>
      <c r="M151" s="11">
        <v>5040</v>
      </c>
      <c r="N151" s="11">
        <v>0</v>
      </c>
      <c r="O151" s="11">
        <v>0</v>
      </c>
      <c r="P151" s="11">
        <v>0</v>
      </c>
      <c r="Q151" s="11">
        <v>0</v>
      </c>
      <c r="R151" s="11">
        <v>0</v>
      </c>
      <c r="S151" s="11">
        <v>5040</v>
      </c>
      <c r="T151" s="11">
        <v>0</v>
      </c>
      <c r="U151" s="11">
        <v>0</v>
      </c>
      <c r="V151" s="51">
        <v>0</v>
      </c>
      <c r="W151" s="49">
        <f t="shared" si="16"/>
        <v>10728</v>
      </c>
      <c r="X151" s="41" t="s">
        <v>51</v>
      </c>
      <c r="Y151" s="35" t="s">
        <v>39</v>
      </c>
      <c r="Z151" s="7">
        <f t="shared" ref="Z151:Z162" si="20">+W151*F151</f>
        <v>22206.959999999999</v>
      </c>
      <c r="AB151" s="83">
        <f t="shared" si="18"/>
        <v>10080</v>
      </c>
    </row>
    <row r="152" spans="1:28" ht="12.75" x14ac:dyDescent="0.2">
      <c r="A152" s="40" t="s">
        <v>5</v>
      </c>
      <c r="B152" s="2" t="s">
        <v>39</v>
      </c>
      <c r="C152" s="19" t="s">
        <v>57</v>
      </c>
      <c r="D152" s="10">
        <v>72</v>
      </c>
      <c r="E152" s="6"/>
      <c r="F152" s="65">
        <v>2.0699999999999998</v>
      </c>
      <c r="G152" s="65">
        <f t="shared" si="19"/>
        <v>149.04</v>
      </c>
      <c r="H152" s="4" t="s">
        <v>8</v>
      </c>
      <c r="I152" s="5"/>
      <c r="J152" s="11">
        <v>648</v>
      </c>
      <c r="K152" s="78">
        <v>0</v>
      </c>
      <c r="L152" s="11">
        <v>0</v>
      </c>
      <c r="M152" s="11">
        <v>5040</v>
      </c>
      <c r="N152" s="11">
        <v>0</v>
      </c>
      <c r="O152" s="11">
        <v>0</v>
      </c>
      <c r="P152" s="11">
        <v>0</v>
      </c>
      <c r="Q152" s="11">
        <v>0</v>
      </c>
      <c r="R152" s="11">
        <v>0</v>
      </c>
      <c r="S152" s="11">
        <v>5040</v>
      </c>
      <c r="T152" s="11">
        <v>0</v>
      </c>
      <c r="U152" s="11">
        <v>0</v>
      </c>
      <c r="V152" s="51">
        <v>0</v>
      </c>
      <c r="W152" s="49">
        <f t="shared" si="16"/>
        <v>10728</v>
      </c>
      <c r="X152" s="41" t="s">
        <v>51</v>
      </c>
      <c r="Y152" s="35" t="s">
        <v>39</v>
      </c>
      <c r="Z152" s="7">
        <f t="shared" si="20"/>
        <v>22206.959999999999</v>
      </c>
      <c r="AB152" s="83">
        <f t="shared" si="18"/>
        <v>10080</v>
      </c>
    </row>
    <row r="153" spans="1:28" ht="12.75" x14ac:dyDescent="0.2">
      <c r="A153" s="40" t="s">
        <v>5</v>
      </c>
      <c r="B153" s="2" t="s">
        <v>39</v>
      </c>
      <c r="C153" s="19" t="s">
        <v>58</v>
      </c>
      <c r="D153" s="10">
        <v>72</v>
      </c>
      <c r="E153" s="6"/>
      <c r="F153" s="65">
        <v>2.0699999999999998</v>
      </c>
      <c r="G153" s="65">
        <f t="shared" si="19"/>
        <v>149.04</v>
      </c>
      <c r="H153" s="4" t="s">
        <v>8</v>
      </c>
      <c r="I153" s="5"/>
      <c r="J153" s="11">
        <v>648</v>
      </c>
      <c r="K153" s="78">
        <v>0</v>
      </c>
      <c r="L153" s="11">
        <v>0</v>
      </c>
      <c r="M153" s="11">
        <v>5040</v>
      </c>
      <c r="N153" s="11">
        <v>0</v>
      </c>
      <c r="O153" s="11">
        <v>0</v>
      </c>
      <c r="P153" s="11">
        <v>0</v>
      </c>
      <c r="Q153" s="11">
        <v>0</v>
      </c>
      <c r="R153" s="11">
        <v>0</v>
      </c>
      <c r="S153" s="11">
        <v>5040</v>
      </c>
      <c r="T153" s="11">
        <v>0</v>
      </c>
      <c r="U153" s="11">
        <v>0</v>
      </c>
      <c r="V153" s="51">
        <v>0</v>
      </c>
      <c r="W153" s="49">
        <f t="shared" si="16"/>
        <v>10728</v>
      </c>
      <c r="X153" s="41" t="s">
        <v>51</v>
      </c>
      <c r="Y153" s="35" t="s">
        <v>39</v>
      </c>
      <c r="Z153" s="7">
        <f t="shared" si="20"/>
        <v>22206.959999999999</v>
      </c>
      <c r="AB153" s="83">
        <f t="shared" si="18"/>
        <v>10080</v>
      </c>
    </row>
    <row r="154" spans="1:28" ht="12.75" x14ac:dyDescent="0.2">
      <c r="A154" s="40" t="s">
        <v>5</v>
      </c>
      <c r="B154" s="2" t="s">
        <v>39</v>
      </c>
      <c r="C154" s="19" t="s">
        <v>59</v>
      </c>
      <c r="D154" s="10">
        <v>72</v>
      </c>
      <c r="E154" s="6"/>
      <c r="F154" s="65">
        <v>2.0699999999999998</v>
      </c>
      <c r="G154" s="65">
        <f t="shared" si="19"/>
        <v>149.04</v>
      </c>
      <c r="H154" s="4" t="s">
        <v>8</v>
      </c>
      <c r="I154" s="5"/>
      <c r="J154" s="11">
        <v>648</v>
      </c>
      <c r="K154" s="78">
        <v>0</v>
      </c>
      <c r="L154" s="11">
        <v>0</v>
      </c>
      <c r="M154" s="11">
        <v>5040</v>
      </c>
      <c r="N154" s="11">
        <v>0</v>
      </c>
      <c r="O154" s="11">
        <v>0</v>
      </c>
      <c r="P154" s="11">
        <v>0</v>
      </c>
      <c r="Q154" s="11">
        <v>0</v>
      </c>
      <c r="R154" s="11">
        <v>0</v>
      </c>
      <c r="S154" s="11">
        <v>5040</v>
      </c>
      <c r="T154" s="11">
        <v>0</v>
      </c>
      <c r="U154" s="11">
        <v>0</v>
      </c>
      <c r="V154" s="51">
        <v>0</v>
      </c>
      <c r="W154" s="49">
        <f t="shared" ref="W154:W185" si="21">SUM(I154:V154)</f>
        <v>10728</v>
      </c>
      <c r="X154" s="41" t="s">
        <v>51</v>
      </c>
      <c r="Y154" s="35" t="s">
        <v>39</v>
      </c>
      <c r="Z154" s="7">
        <f t="shared" si="20"/>
        <v>22206.959999999999</v>
      </c>
      <c r="AB154" s="83">
        <f t="shared" si="18"/>
        <v>10080</v>
      </c>
    </row>
    <row r="155" spans="1:28" ht="12.75" x14ac:dyDescent="0.2">
      <c r="A155" s="40" t="s">
        <v>5</v>
      </c>
      <c r="B155" s="2" t="s">
        <v>39</v>
      </c>
      <c r="C155" s="22" t="s">
        <v>60</v>
      </c>
      <c r="D155" s="10">
        <v>72</v>
      </c>
      <c r="E155" s="6"/>
      <c r="F155" s="65">
        <v>2.0699999999999998</v>
      </c>
      <c r="G155" s="65">
        <f t="shared" si="19"/>
        <v>149.04</v>
      </c>
      <c r="H155" s="4" t="s">
        <v>8</v>
      </c>
      <c r="I155" s="5"/>
      <c r="J155" s="11">
        <v>648</v>
      </c>
      <c r="K155" s="78">
        <v>0</v>
      </c>
      <c r="L155" s="11">
        <v>0</v>
      </c>
      <c r="M155" s="11">
        <v>5040</v>
      </c>
      <c r="N155" s="11">
        <v>0</v>
      </c>
      <c r="O155" s="11">
        <v>0</v>
      </c>
      <c r="P155" s="11">
        <v>0</v>
      </c>
      <c r="Q155" s="11">
        <v>0</v>
      </c>
      <c r="R155" s="11">
        <v>0</v>
      </c>
      <c r="S155" s="11">
        <v>5040</v>
      </c>
      <c r="T155" s="11">
        <v>0</v>
      </c>
      <c r="U155" s="11">
        <v>0</v>
      </c>
      <c r="V155" s="51">
        <v>0</v>
      </c>
      <c r="W155" s="49">
        <f t="shared" si="21"/>
        <v>10728</v>
      </c>
      <c r="X155" s="41" t="s">
        <v>51</v>
      </c>
      <c r="Y155" s="35" t="s">
        <v>39</v>
      </c>
      <c r="Z155" s="7">
        <f t="shared" si="20"/>
        <v>22206.959999999999</v>
      </c>
      <c r="AB155" s="83">
        <f t="shared" si="18"/>
        <v>10080</v>
      </c>
    </row>
    <row r="156" spans="1:28" ht="12.75" x14ac:dyDescent="0.2">
      <c r="A156" s="40" t="s">
        <v>5</v>
      </c>
      <c r="B156" s="2" t="s">
        <v>39</v>
      </c>
      <c r="C156" s="23" t="s">
        <v>61</v>
      </c>
      <c r="D156" s="10">
        <v>72</v>
      </c>
      <c r="E156" s="6"/>
      <c r="F156" s="65">
        <v>2.0699999999999998</v>
      </c>
      <c r="G156" s="65">
        <f t="shared" si="19"/>
        <v>149.04</v>
      </c>
      <c r="H156" s="4" t="s">
        <v>8</v>
      </c>
      <c r="I156" s="5"/>
      <c r="J156" s="11">
        <v>648</v>
      </c>
      <c r="K156" s="78">
        <v>0</v>
      </c>
      <c r="L156" s="11">
        <v>0</v>
      </c>
      <c r="M156" s="11">
        <v>5040</v>
      </c>
      <c r="N156" s="11">
        <v>0</v>
      </c>
      <c r="O156" s="11">
        <v>0</v>
      </c>
      <c r="P156" s="11">
        <v>0</v>
      </c>
      <c r="Q156" s="11">
        <v>0</v>
      </c>
      <c r="R156" s="11">
        <v>0</v>
      </c>
      <c r="S156" s="11">
        <v>5040</v>
      </c>
      <c r="T156" s="11">
        <v>0</v>
      </c>
      <c r="U156" s="11">
        <v>0</v>
      </c>
      <c r="V156" s="51">
        <v>0</v>
      </c>
      <c r="W156" s="49">
        <f t="shared" si="21"/>
        <v>10728</v>
      </c>
      <c r="X156" s="41" t="s">
        <v>51</v>
      </c>
      <c r="Y156" s="35" t="s">
        <v>39</v>
      </c>
      <c r="Z156" s="7">
        <f t="shared" si="20"/>
        <v>22206.959999999999</v>
      </c>
      <c r="AB156" s="83">
        <f t="shared" si="18"/>
        <v>10080</v>
      </c>
    </row>
    <row r="157" spans="1:28" ht="12.75" x14ac:dyDescent="0.2">
      <c r="A157" s="40" t="s">
        <v>5</v>
      </c>
      <c r="B157" s="2" t="s">
        <v>39</v>
      </c>
      <c r="C157" s="22" t="s">
        <v>62</v>
      </c>
      <c r="D157" s="10">
        <v>72</v>
      </c>
      <c r="E157" s="6"/>
      <c r="F157" s="65">
        <v>2.0699999999999998</v>
      </c>
      <c r="G157" s="65">
        <f t="shared" si="19"/>
        <v>149.04</v>
      </c>
      <c r="H157" s="4" t="s">
        <v>8</v>
      </c>
      <c r="I157" s="5"/>
      <c r="J157" s="11">
        <v>648</v>
      </c>
      <c r="K157" s="78">
        <v>0</v>
      </c>
      <c r="L157" s="11">
        <v>0</v>
      </c>
      <c r="M157" s="11">
        <v>5040</v>
      </c>
      <c r="N157" s="11">
        <v>0</v>
      </c>
      <c r="O157" s="11">
        <v>0</v>
      </c>
      <c r="P157" s="11">
        <v>0</v>
      </c>
      <c r="Q157" s="11">
        <v>0</v>
      </c>
      <c r="R157" s="11">
        <v>0</v>
      </c>
      <c r="S157" s="11">
        <v>5040</v>
      </c>
      <c r="T157" s="11">
        <v>0</v>
      </c>
      <c r="U157" s="11">
        <v>0</v>
      </c>
      <c r="V157" s="51">
        <v>0</v>
      </c>
      <c r="W157" s="49">
        <f t="shared" si="21"/>
        <v>10728</v>
      </c>
      <c r="X157" s="41" t="s">
        <v>51</v>
      </c>
      <c r="Y157" s="35" t="s">
        <v>39</v>
      </c>
      <c r="Z157" s="7">
        <f t="shared" si="20"/>
        <v>22206.959999999999</v>
      </c>
      <c r="AB157" s="83">
        <f t="shared" si="18"/>
        <v>10080</v>
      </c>
    </row>
    <row r="158" spans="1:28" ht="12.75" x14ac:dyDescent="0.2">
      <c r="A158" s="40" t="s">
        <v>5</v>
      </c>
      <c r="B158" s="2" t="s">
        <v>39</v>
      </c>
      <c r="C158" s="22" t="s">
        <v>63</v>
      </c>
      <c r="D158" s="10">
        <v>72</v>
      </c>
      <c r="E158" s="6"/>
      <c r="F158" s="65">
        <v>2.0699999999999998</v>
      </c>
      <c r="G158" s="65">
        <f t="shared" si="19"/>
        <v>149.04</v>
      </c>
      <c r="H158" s="4" t="s">
        <v>8</v>
      </c>
      <c r="I158" s="5"/>
      <c r="J158" s="11">
        <v>648</v>
      </c>
      <c r="K158" s="78">
        <v>0</v>
      </c>
      <c r="L158" s="11">
        <v>0</v>
      </c>
      <c r="M158" s="11">
        <v>5040</v>
      </c>
      <c r="N158" s="11">
        <v>0</v>
      </c>
      <c r="O158" s="11">
        <v>0</v>
      </c>
      <c r="P158" s="11">
        <v>0</v>
      </c>
      <c r="Q158" s="11">
        <v>0</v>
      </c>
      <c r="R158" s="11">
        <v>0</v>
      </c>
      <c r="S158" s="11">
        <v>5040</v>
      </c>
      <c r="T158" s="11">
        <v>0</v>
      </c>
      <c r="U158" s="11">
        <v>0</v>
      </c>
      <c r="V158" s="51">
        <v>0</v>
      </c>
      <c r="W158" s="49">
        <f t="shared" si="21"/>
        <v>10728</v>
      </c>
      <c r="X158" s="41" t="s">
        <v>51</v>
      </c>
      <c r="Y158" s="35" t="s">
        <v>39</v>
      </c>
      <c r="Z158" s="7">
        <f t="shared" si="20"/>
        <v>22206.959999999999</v>
      </c>
      <c r="AB158" s="83">
        <f t="shared" si="18"/>
        <v>10080</v>
      </c>
    </row>
    <row r="159" spans="1:28" ht="12.75" x14ac:dyDescent="0.2">
      <c r="A159" s="40" t="s">
        <v>5</v>
      </c>
      <c r="B159" s="2" t="s">
        <v>39</v>
      </c>
      <c r="C159" s="22" t="s">
        <v>64</v>
      </c>
      <c r="D159" s="10">
        <v>72</v>
      </c>
      <c r="E159" s="6"/>
      <c r="F159" s="65">
        <v>2.0699999999999998</v>
      </c>
      <c r="G159" s="65">
        <f t="shared" si="19"/>
        <v>149.04</v>
      </c>
      <c r="H159" s="4" t="s">
        <v>8</v>
      </c>
      <c r="I159" s="5"/>
      <c r="J159" s="11">
        <v>648</v>
      </c>
      <c r="K159" s="78">
        <v>0</v>
      </c>
      <c r="L159" s="11">
        <v>0</v>
      </c>
      <c r="M159" s="11">
        <v>5040</v>
      </c>
      <c r="N159" s="11">
        <v>0</v>
      </c>
      <c r="O159" s="11">
        <v>0</v>
      </c>
      <c r="P159" s="11">
        <v>0</v>
      </c>
      <c r="Q159" s="11">
        <v>0</v>
      </c>
      <c r="R159" s="11">
        <v>0</v>
      </c>
      <c r="S159" s="11">
        <v>5040</v>
      </c>
      <c r="T159" s="11">
        <v>0</v>
      </c>
      <c r="U159" s="11">
        <v>0</v>
      </c>
      <c r="V159" s="51">
        <v>0</v>
      </c>
      <c r="W159" s="49">
        <f t="shared" si="21"/>
        <v>10728</v>
      </c>
      <c r="X159" s="41" t="s">
        <v>51</v>
      </c>
      <c r="Y159" s="35" t="s">
        <v>39</v>
      </c>
      <c r="Z159" s="7">
        <f t="shared" si="20"/>
        <v>22206.959999999999</v>
      </c>
      <c r="AB159" s="83">
        <f t="shared" si="18"/>
        <v>10080</v>
      </c>
    </row>
    <row r="160" spans="1:28" ht="12.75" x14ac:dyDescent="0.2">
      <c r="A160" s="40" t="s">
        <v>5</v>
      </c>
      <c r="B160" s="2" t="s">
        <v>39</v>
      </c>
      <c r="C160" s="22" t="s">
        <v>65</v>
      </c>
      <c r="D160" s="10">
        <v>72</v>
      </c>
      <c r="E160" s="6"/>
      <c r="F160" s="65">
        <v>2.0699999999999998</v>
      </c>
      <c r="G160" s="65">
        <f t="shared" si="19"/>
        <v>149.04</v>
      </c>
      <c r="H160" s="4" t="s">
        <v>8</v>
      </c>
      <c r="I160" s="5"/>
      <c r="J160" s="11">
        <v>648</v>
      </c>
      <c r="K160" s="78">
        <v>0</v>
      </c>
      <c r="L160" s="11">
        <v>0</v>
      </c>
      <c r="M160" s="11">
        <v>5040</v>
      </c>
      <c r="N160" s="11">
        <v>0</v>
      </c>
      <c r="O160" s="11">
        <v>0</v>
      </c>
      <c r="P160" s="11">
        <v>0</v>
      </c>
      <c r="Q160" s="11">
        <v>0</v>
      </c>
      <c r="R160" s="11">
        <v>0</v>
      </c>
      <c r="S160" s="11">
        <v>5040</v>
      </c>
      <c r="T160" s="11">
        <v>0</v>
      </c>
      <c r="U160" s="11">
        <v>0</v>
      </c>
      <c r="V160" s="51">
        <v>0</v>
      </c>
      <c r="W160" s="49">
        <f t="shared" si="21"/>
        <v>10728</v>
      </c>
      <c r="X160" s="41" t="s">
        <v>51</v>
      </c>
      <c r="Y160" s="35" t="s">
        <v>39</v>
      </c>
      <c r="Z160" s="7">
        <f t="shared" si="20"/>
        <v>22206.959999999999</v>
      </c>
      <c r="AB160" s="83">
        <f t="shared" si="18"/>
        <v>10080</v>
      </c>
    </row>
    <row r="161" spans="1:28" ht="12.75" x14ac:dyDescent="0.2">
      <c r="A161" s="40" t="s">
        <v>5</v>
      </c>
      <c r="B161" s="2" t="s">
        <v>39</v>
      </c>
      <c r="C161" s="22" t="s">
        <v>66</v>
      </c>
      <c r="D161" s="10">
        <v>72</v>
      </c>
      <c r="E161" s="6"/>
      <c r="F161" s="65">
        <v>2.0699999999999998</v>
      </c>
      <c r="G161" s="65">
        <f t="shared" si="19"/>
        <v>149.04</v>
      </c>
      <c r="H161" s="4" t="s">
        <v>8</v>
      </c>
      <c r="I161" s="5"/>
      <c r="J161" s="11">
        <v>648</v>
      </c>
      <c r="K161" s="78">
        <v>0</v>
      </c>
      <c r="L161" s="11">
        <v>0</v>
      </c>
      <c r="M161" s="11">
        <v>5040</v>
      </c>
      <c r="N161" s="11">
        <v>0</v>
      </c>
      <c r="O161" s="11">
        <v>0</v>
      </c>
      <c r="P161" s="11">
        <v>0</v>
      </c>
      <c r="Q161" s="11">
        <v>0</v>
      </c>
      <c r="R161" s="11">
        <v>0</v>
      </c>
      <c r="S161" s="11">
        <v>5040</v>
      </c>
      <c r="T161" s="11">
        <v>0</v>
      </c>
      <c r="U161" s="11">
        <v>0</v>
      </c>
      <c r="V161" s="51">
        <v>0</v>
      </c>
      <c r="W161" s="49">
        <f t="shared" si="21"/>
        <v>10728</v>
      </c>
      <c r="X161" s="41" t="s">
        <v>51</v>
      </c>
      <c r="Y161" s="35" t="s">
        <v>39</v>
      </c>
      <c r="Z161" s="7">
        <f t="shared" si="20"/>
        <v>22206.959999999999</v>
      </c>
      <c r="AB161" s="83">
        <f t="shared" si="18"/>
        <v>10080</v>
      </c>
    </row>
    <row r="162" spans="1:28" ht="12.75" x14ac:dyDescent="0.2">
      <c r="A162" s="40" t="s">
        <v>5</v>
      </c>
      <c r="B162" s="2" t="s">
        <v>43</v>
      </c>
      <c r="C162" s="9" t="s">
        <v>67</v>
      </c>
      <c r="D162" s="10">
        <v>72</v>
      </c>
      <c r="E162" s="6"/>
      <c r="F162" s="65">
        <v>1.25</v>
      </c>
      <c r="G162" s="65">
        <f t="shared" si="19"/>
        <v>90</v>
      </c>
      <c r="H162" s="4" t="s">
        <v>8</v>
      </c>
      <c r="I162" s="5"/>
      <c r="J162" s="11"/>
      <c r="K162" s="11"/>
      <c r="L162" s="11"/>
      <c r="M162" s="11"/>
      <c r="N162" s="11">
        <v>5040</v>
      </c>
      <c r="O162" s="11"/>
      <c r="P162" s="11"/>
      <c r="Q162" s="11">
        <v>5000</v>
      </c>
      <c r="R162" s="11">
        <v>5000</v>
      </c>
      <c r="S162" s="11">
        <v>10000</v>
      </c>
      <c r="T162" s="11">
        <v>10000</v>
      </c>
      <c r="U162" s="11">
        <v>10000</v>
      </c>
      <c r="V162" s="51">
        <v>10000</v>
      </c>
      <c r="W162" s="49">
        <f t="shared" si="21"/>
        <v>55040</v>
      </c>
      <c r="X162" s="41" t="s">
        <v>68</v>
      </c>
      <c r="Y162" s="35" t="s">
        <v>43</v>
      </c>
      <c r="Z162" s="7">
        <f t="shared" si="20"/>
        <v>68800</v>
      </c>
      <c r="AB162" s="83">
        <f t="shared" si="18"/>
        <v>55040</v>
      </c>
    </row>
    <row r="163" spans="1:28" ht="12.75" x14ac:dyDescent="0.2">
      <c r="A163" s="40" t="s">
        <v>5</v>
      </c>
      <c r="B163" s="1" t="s">
        <v>39</v>
      </c>
      <c r="C163" s="19" t="s">
        <v>147</v>
      </c>
      <c r="D163" s="1">
        <v>72</v>
      </c>
      <c r="E163" s="25"/>
      <c r="F163" s="65">
        <v>1.8</v>
      </c>
      <c r="G163" s="65">
        <f t="shared" si="19"/>
        <v>129.6</v>
      </c>
      <c r="H163" s="1" t="s">
        <v>101</v>
      </c>
      <c r="I163" s="27"/>
      <c r="J163" s="27"/>
      <c r="K163" s="29"/>
      <c r="L163" s="82">
        <f>'[1]MGN Liner Weekly Avail - 16 wks'!C213</f>
        <v>0</v>
      </c>
      <c r="M163" s="82">
        <f>'[1]MGN Liner Weekly Avail - 16 wks'!D213+'[1]MGN Liner Weekly Avail - 16 wks'!E213</f>
        <v>0</v>
      </c>
      <c r="N163" s="82">
        <f>'[1]MGN Liner Weekly Avail - 16 wks'!F213+'[1]MGN Liner Weekly Avail - 16 wks'!G213+'[1]MGN Liner Weekly Avail - 16 wks'!H213</f>
        <v>100</v>
      </c>
      <c r="O163" s="82">
        <f>'[1]MGN Liner Weekly Avail - 16 wks'!I213+'[1]MGN Liner Weekly Avail - 16 wks'!J213+'[1]MGN Liner Weekly Avail - 16 wks'!K213</f>
        <v>0</v>
      </c>
      <c r="P163" s="82">
        <f>'[1]MGN Liner Weekly Avail - 16 wks'!L213+'[1]MGN Liner Weekly Avail - 16 wks'!M213</f>
        <v>0</v>
      </c>
      <c r="Q163" s="82">
        <f>'[1]MGN Liner Weekly Avail - 16 wks'!N213+'[1]MGN Liner Weekly Avail - 16 wks'!O213+'[1]MGN Liner Weekly Avail - 16 wks'!P213</f>
        <v>0</v>
      </c>
      <c r="R163" s="82">
        <f>'[1]MGN Liner Weekly Avail - 16 wks'!Q213+'[1]MGN Liner Weekly Avail - 16 wks'!R213</f>
        <v>0</v>
      </c>
      <c r="S163" s="82">
        <f>'[1]MGN Liner Weekly Avail - 16 wks'!S213+'[1]MGN Liner Weekly Avail - 16 wks'!T213</f>
        <v>0</v>
      </c>
      <c r="T163" s="82">
        <f>'[1]MGN Liner Weekly Avail - 16 wks'!U213+'[1]MGN Liner Weekly Avail - 16 wks'!V213</f>
        <v>0</v>
      </c>
      <c r="U163" s="82">
        <f>'[1]MGN Liner Weekly Avail - 16 wks'!W213+'[1]MGN Liner Weekly Avail - 16 wks'!X213</f>
        <v>0</v>
      </c>
      <c r="V163" s="84">
        <f>'[1]MGN Liner Weekly Avail - 16 wks'!Y213+'[1]MGN Liner Weekly Avail - 16 wks'!Z213+'[1]MGN Liner Weekly Avail - 16 wks'!AA213</f>
        <v>0</v>
      </c>
      <c r="W163" s="49">
        <f t="shared" si="21"/>
        <v>100</v>
      </c>
      <c r="X163" s="42"/>
      <c r="Y163" s="37" t="s">
        <v>39</v>
      </c>
      <c r="Z163" s="26">
        <f>+F163*W163</f>
        <v>180</v>
      </c>
      <c r="AB163" s="83">
        <f t="shared" si="18"/>
        <v>100</v>
      </c>
    </row>
    <row r="164" spans="1:28" ht="12.75" x14ac:dyDescent="0.2">
      <c r="A164" s="40" t="s">
        <v>5</v>
      </c>
      <c r="B164" s="1" t="s">
        <v>39</v>
      </c>
      <c r="C164" s="19" t="s">
        <v>148</v>
      </c>
      <c r="D164" s="1">
        <v>72</v>
      </c>
      <c r="E164" s="25"/>
      <c r="F164" s="65">
        <v>1.8</v>
      </c>
      <c r="G164" s="65">
        <f t="shared" si="19"/>
        <v>129.6</v>
      </c>
      <c r="H164" s="1" t="s">
        <v>101</v>
      </c>
      <c r="I164" s="27"/>
      <c r="J164" s="27"/>
      <c r="K164" s="29"/>
      <c r="L164" s="82">
        <f>'[1]MGN Liner Weekly Avail - 16 wks'!C214</f>
        <v>0</v>
      </c>
      <c r="M164" s="82">
        <f>'[1]MGN Liner Weekly Avail - 16 wks'!D214+'[1]MGN Liner Weekly Avail - 16 wks'!E214</f>
        <v>0</v>
      </c>
      <c r="N164" s="82">
        <f>'[1]MGN Liner Weekly Avail - 16 wks'!F214+'[1]MGN Liner Weekly Avail - 16 wks'!G214+'[1]MGN Liner Weekly Avail - 16 wks'!H214</f>
        <v>100</v>
      </c>
      <c r="O164" s="82">
        <f>'[1]MGN Liner Weekly Avail - 16 wks'!I214+'[1]MGN Liner Weekly Avail - 16 wks'!J214+'[1]MGN Liner Weekly Avail - 16 wks'!K214</f>
        <v>0</v>
      </c>
      <c r="P164" s="82">
        <f>'[1]MGN Liner Weekly Avail - 16 wks'!L214+'[1]MGN Liner Weekly Avail - 16 wks'!M214</f>
        <v>0</v>
      </c>
      <c r="Q164" s="82">
        <f>'[1]MGN Liner Weekly Avail - 16 wks'!N214+'[1]MGN Liner Weekly Avail - 16 wks'!O214+'[1]MGN Liner Weekly Avail - 16 wks'!P214</f>
        <v>0</v>
      </c>
      <c r="R164" s="82">
        <f>'[1]MGN Liner Weekly Avail - 16 wks'!Q214+'[1]MGN Liner Weekly Avail - 16 wks'!R214</f>
        <v>0</v>
      </c>
      <c r="S164" s="82">
        <f>'[1]MGN Liner Weekly Avail - 16 wks'!S214+'[1]MGN Liner Weekly Avail - 16 wks'!T214</f>
        <v>0</v>
      </c>
      <c r="T164" s="82">
        <f>'[1]MGN Liner Weekly Avail - 16 wks'!U214+'[1]MGN Liner Weekly Avail - 16 wks'!V214</f>
        <v>0</v>
      </c>
      <c r="U164" s="82">
        <f>'[1]MGN Liner Weekly Avail - 16 wks'!W214+'[1]MGN Liner Weekly Avail - 16 wks'!X214</f>
        <v>0</v>
      </c>
      <c r="V164" s="84">
        <f>'[1]MGN Liner Weekly Avail - 16 wks'!Y214+'[1]MGN Liner Weekly Avail - 16 wks'!Z214+'[1]MGN Liner Weekly Avail - 16 wks'!AA214</f>
        <v>0</v>
      </c>
      <c r="W164" s="49">
        <f t="shared" si="21"/>
        <v>100</v>
      </c>
      <c r="X164" s="42"/>
      <c r="Y164" s="37" t="s">
        <v>39</v>
      </c>
      <c r="Z164" s="26">
        <f>+F164*W164</f>
        <v>180</v>
      </c>
      <c r="AB164" s="83">
        <f t="shared" si="18"/>
        <v>100</v>
      </c>
    </row>
    <row r="165" spans="1:28" ht="12.75" x14ac:dyDescent="0.2">
      <c r="A165" s="40" t="s">
        <v>5</v>
      </c>
      <c r="B165" s="1" t="s">
        <v>39</v>
      </c>
      <c r="C165" s="19" t="s">
        <v>149</v>
      </c>
      <c r="D165" s="1">
        <v>72</v>
      </c>
      <c r="E165" s="25"/>
      <c r="F165" s="65">
        <v>1.8</v>
      </c>
      <c r="G165" s="65">
        <f t="shared" si="19"/>
        <v>129.6</v>
      </c>
      <c r="H165" s="1" t="s">
        <v>101</v>
      </c>
      <c r="I165" s="27"/>
      <c r="J165" s="27"/>
      <c r="K165" s="29"/>
      <c r="L165" s="82">
        <f>'[1]MGN Liner Weekly Avail - 16 wks'!C215</f>
        <v>0</v>
      </c>
      <c r="M165" s="82">
        <f>'[1]MGN Liner Weekly Avail - 16 wks'!D215+'[1]MGN Liner Weekly Avail - 16 wks'!E215</f>
        <v>0</v>
      </c>
      <c r="N165" s="82">
        <f>'[1]MGN Liner Weekly Avail - 16 wks'!F215+'[1]MGN Liner Weekly Avail - 16 wks'!G215+'[1]MGN Liner Weekly Avail - 16 wks'!H215</f>
        <v>0</v>
      </c>
      <c r="O165" s="82">
        <f>'[1]MGN Liner Weekly Avail - 16 wks'!I215+'[1]MGN Liner Weekly Avail - 16 wks'!J215+'[1]MGN Liner Weekly Avail - 16 wks'!K215</f>
        <v>0</v>
      </c>
      <c r="P165" s="82">
        <f>'[1]MGN Liner Weekly Avail - 16 wks'!L215+'[1]MGN Liner Weekly Avail - 16 wks'!M215</f>
        <v>0</v>
      </c>
      <c r="Q165" s="82">
        <f>'[1]MGN Liner Weekly Avail - 16 wks'!N215+'[1]MGN Liner Weekly Avail - 16 wks'!O215+'[1]MGN Liner Weekly Avail - 16 wks'!P215</f>
        <v>0</v>
      </c>
      <c r="R165" s="82">
        <f>'[1]MGN Liner Weekly Avail - 16 wks'!Q215+'[1]MGN Liner Weekly Avail - 16 wks'!R215</f>
        <v>0</v>
      </c>
      <c r="S165" s="82">
        <f>'[1]MGN Liner Weekly Avail - 16 wks'!S215+'[1]MGN Liner Weekly Avail - 16 wks'!T215</f>
        <v>0</v>
      </c>
      <c r="T165" s="82">
        <f>'[1]MGN Liner Weekly Avail - 16 wks'!U215+'[1]MGN Liner Weekly Avail - 16 wks'!V215</f>
        <v>0</v>
      </c>
      <c r="U165" s="82">
        <f>'[1]MGN Liner Weekly Avail - 16 wks'!W215+'[1]MGN Liner Weekly Avail - 16 wks'!X215</f>
        <v>500</v>
      </c>
      <c r="V165" s="84">
        <f>'[1]MGN Liner Weekly Avail - 16 wks'!Y215+'[1]MGN Liner Weekly Avail - 16 wks'!Z215+'[1]MGN Liner Weekly Avail - 16 wks'!AA215</f>
        <v>0</v>
      </c>
      <c r="W165" s="49">
        <f t="shared" si="21"/>
        <v>500</v>
      </c>
      <c r="X165" s="42"/>
      <c r="Y165" s="37" t="s">
        <v>39</v>
      </c>
      <c r="Z165" s="26">
        <f>+F165*W165</f>
        <v>900</v>
      </c>
      <c r="AB165" s="83">
        <f t="shared" si="18"/>
        <v>500</v>
      </c>
    </row>
    <row r="166" spans="1:28" ht="12.75" x14ac:dyDescent="0.2">
      <c r="A166" s="40" t="s">
        <v>5</v>
      </c>
      <c r="B166" s="1" t="s">
        <v>39</v>
      </c>
      <c r="C166" s="19" t="s">
        <v>150</v>
      </c>
      <c r="D166" s="1">
        <v>72</v>
      </c>
      <c r="E166" s="25"/>
      <c r="F166" s="65">
        <v>1.5</v>
      </c>
      <c r="G166" s="65">
        <f t="shared" si="19"/>
        <v>108</v>
      </c>
      <c r="H166" s="1" t="s">
        <v>8</v>
      </c>
      <c r="I166" s="27"/>
      <c r="J166" s="27"/>
      <c r="K166" s="27"/>
      <c r="L166" s="27"/>
      <c r="M166" s="27">
        <v>0</v>
      </c>
      <c r="N166" s="27">
        <v>5000</v>
      </c>
      <c r="O166" s="27">
        <v>5000</v>
      </c>
      <c r="P166" s="27">
        <v>5000</v>
      </c>
      <c r="Q166" s="27">
        <v>5000</v>
      </c>
      <c r="R166" s="27">
        <v>5000</v>
      </c>
      <c r="S166" s="27">
        <v>5000</v>
      </c>
      <c r="T166" s="27">
        <v>5000</v>
      </c>
      <c r="U166" s="27">
        <v>5000</v>
      </c>
      <c r="V166" s="53">
        <v>5000</v>
      </c>
      <c r="W166" s="49">
        <f t="shared" si="21"/>
        <v>45000</v>
      </c>
      <c r="X166" s="42"/>
      <c r="Y166" s="37" t="s">
        <v>39</v>
      </c>
      <c r="Z166" s="26">
        <f>+F166*W166</f>
        <v>67500</v>
      </c>
      <c r="AB166" s="83">
        <f t="shared" si="18"/>
        <v>45000</v>
      </c>
    </row>
    <row r="167" spans="1:28" ht="12.75" x14ac:dyDescent="0.2">
      <c r="A167" s="40" t="s">
        <v>5</v>
      </c>
      <c r="B167" s="1" t="s">
        <v>39</v>
      </c>
      <c r="C167" s="19" t="s">
        <v>151</v>
      </c>
      <c r="D167" s="1">
        <v>72</v>
      </c>
      <c r="E167" s="25">
        <v>0.25</v>
      </c>
      <c r="F167" s="65">
        <v>1.77</v>
      </c>
      <c r="G167" s="65">
        <f t="shared" si="19"/>
        <v>145.44</v>
      </c>
      <c r="H167" s="1" t="s">
        <v>101</v>
      </c>
      <c r="I167" s="27"/>
      <c r="J167" s="27"/>
      <c r="K167" s="29"/>
      <c r="L167" s="82">
        <f>'[1]MGN Liner Weekly Avail - 16 wks'!C224</f>
        <v>0</v>
      </c>
      <c r="M167" s="82">
        <f>'[1]MGN Liner Weekly Avail - 16 wks'!D224+'[1]MGN Liner Weekly Avail - 16 wks'!E224</f>
        <v>0</v>
      </c>
      <c r="N167" s="82">
        <f>'[1]MGN Liner Weekly Avail - 16 wks'!F224+'[1]MGN Liner Weekly Avail - 16 wks'!G224+'[1]MGN Liner Weekly Avail - 16 wks'!H224</f>
        <v>0</v>
      </c>
      <c r="O167" s="82">
        <f>'[1]MGN Liner Weekly Avail - 16 wks'!I224+'[1]MGN Liner Weekly Avail - 16 wks'!J224+'[1]MGN Liner Weekly Avail - 16 wks'!K224</f>
        <v>0</v>
      </c>
      <c r="P167" s="82">
        <f>'[1]MGN Liner Weekly Avail - 16 wks'!L224+'[1]MGN Liner Weekly Avail - 16 wks'!M224</f>
        <v>0</v>
      </c>
      <c r="Q167" s="82">
        <f>'[1]MGN Liner Weekly Avail - 16 wks'!N224+'[1]MGN Liner Weekly Avail - 16 wks'!O224+'[1]MGN Liner Weekly Avail - 16 wks'!P224</f>
        <v>0</v>
      </c>
      <c r="R167" s="82">
        <f>'[1]MGN Liner Weekly Avail - 16 wks'!Q224+'[1]MGN Liner Weekly Avail - 16 wks'!R224</f>
        <v>2500</v>
      </c>
      <c r="S167" s="82">
        <f>'[1]MGN Liner Weekly Avail - 16 wks'!S224+'[1]MGN Liner Weekly Avail - 16 wks'!T224</f>
        <v>0</v>
      </c>
      <c r="T167" s="82">
        <f>'[1]MGN Liner Weekly Avail - 16 wks'!U224+'[1]MGN Liner Weekly Avail - 16 wks'!V224</f>
        <v>0</v>
      </c>
      <c r="U167" s="82">
        <f>'[1]MGN Liner Weekly Avail - 16 wks'!W224+'[1]MGN Liner Weekly Avail - 16 wks'!X224</f>
        <v>10000</v>
      </c>
      <c r="V167" s="84">
        <v>5000</v>
      </c>
      <c r="W167" s="49">
        <f t="shared" si="21"/>
        <v>17500</v>
      </c>
      <c r="X167" s="42"/>
      <c r="Y167" s="37" t="s">
        <v>39</v>
      </c>
      <c r="Z167" s="26">
        <f>+F167*W167</f>
        <v>30975</v>
      </c>
      <c r="AB167" s="83">
        <f t="shared" si="18"/>
        <v>17500</v>
      </c>
    </row>
    <row r="168" spans="1:28" ht="12.75" x14ac:dyDescent="0.2">
      <c r="A168" s="40" t="s">
        <v>5</v>
      </c>
      <c r="B168" s="2" t="s">
        <v>43</v>
      </c>
      <c r="C168" s="9" t="s">
        <v>69</v>
      </c>
      <c r="D168" s="10">
        <v>72</v>
      </c>
      <c r="E168" s="6"/>
      <c r="F168" s="65">
        <v>1.25</v>
      </c>
      <c r="G168" s="65">
        <f t="shared" si="19"/>
        <v>90</v>
      </c>
      <c r="H168" s="4" t="s">
        <v>8</v>
      </c>
      <c r="I168" s="5">
        <v>2016</v>
      </c>
      <c r="J168" s="11"/>
      <c r="K168" s="78"/>
      <c r="L168" s="11">
        <v>2016</v>
      </c>
      <c r="M168" s="11">
        <v>0</v>
      </c>
      <c r="N168" s="11"/>
      <c r="O168" s="11">
        <v>0</v>
      </c>
      <c r="P168" s="11"/>
      <c r="Q168" s="11">
        <v>0</v>
      </c>
      <c r="R168" s="11">
        <v>4406</v>
      </c>
      <c r="S168" s="11">
        <v>4053</v>
      </c>
      <c r="T168" s="11">
        <v>2086</v>
      </c>
      <c r="U168" s="11">
        <v>3729</v>
      </c>
      <c r="V168" s="51">
        <v>1919</v>
      </c>
      <c r="W168" s="49">
        <f t="shared" si="21"/>
        <v>20225</v>
      </c>
      <c r="X168" s="41" t="s">
        <v>70</v>
      </c>
      <c r="Y168" s="35" t="s">
        <v>43</v>
      </c>
      <c r="Z168" s="7">
        <f>+W168*F168</f>
        <v>25281.25</v>
      </c>
      <c r="AB168" s="83">
        <f t="shared" ref="AB168:AB199" si="22">SUM(K168:V168)</f>
        <v>18209</v>
      </c>
    </row>
    <row r="169" spans="1:28" ht="12.75" x14ac:dyDescent="0.2">
      <c r="A169" s="40" t="s">
        <v>5</v>
      </c>
      <c r="B169" s="2" t="s">
        <v>43</v>
      </c>
      <c r="C169" s="9" t="s">
        <v>69</v>
      </c>
      <c r="D169" s="10">
        <v>24</v>
      </c>
      <c r="E169" s="6"/>
      <c r="F169" s="65">
        <v>1.85</v>
      </c>
      <c r="G169" s="65">
        <f t="shared" si="19"/>
        <v>44.400000000000006</v>
      </c>
      <c r="H169" s="4" t="s">
        <v>8</v>
      </c>
      <c r="I169" s="5"/>
      <c r="J169" s="11">
        <v>240</v>
      </c>
      <c r="K169" s="11"/>
      <c r="L169" s="11"/>
      <c r="M169" s="11"/>
      <c r="N169" s="11"/>
      <c r="O169" s="11"/>
      <c r="P169" s="11"/>
      <c r="Q169" s="11"/>
      <c r="R169" s="11"/>
      <c r="S169" s="11"/>
      <c r="T169" s="11"/>
      <c r="U169" s="11"/>
      <c r="V169" s="51"/>
      <c r="W169" s="49">
        <f t="shared" si="21"/>
        <v>240</v>
      </c>
      <c r="X169" s="41" t="s">
        <v>71</v>
      </c>
      <c r="Y169" s="35" t="s">
        <v>43</v>
      </c>
      <c r="Z169" s="7">
        <f>+W169*F169</f>
        <v>444</v>
      </c>
      <c r="AB169" s="83">
        <f t="shared" si="22"/>
        <v>0</v>
      </c>
    </row>
    <row r="170" spans="1:28" ht="12.75" x14ac:dyDescent="0.2">
      <c r="A170" s="40" t="s">
        <v>5</v>
      </c>
      <c r="B170" s="2" t="s">
        <v>43</v>
      </c>
      <c r="C170" s="9" t="s">
        <v>72</v>
      </c>
      <c r="D170" s="10" t="s">
        <v>26</v>
      </c>
      <c r="E170" s="6"/>
      <c r="F170" s="65">
        <v>1</v>
      </c>
      <c r="G170" s="65">
        <f t="shared" si="19"/>
        <v>0</v>
      </c>
      <c r="H170" s="4" t="s">
        <v>8</v>
      </c>
      <c r="I170" s="5"/>
      <c r="J170" s="11">
        <v>5000</v>
      </c>
      <c r="K170" s="11"/>
      <c r="L170" s="11"/>
      <c r="M170" s="11"/>
      <c r="N170" s="11"/>
      <c r="O170" s="11"/>
      <c r="P170" s="11"/>
      <c r="Q170" s="11"/>
      <c r="R170" s="11"/>
      <c r="S170" s="11"/>
      <c r="T170" s="11"/>
      <c r="U170" s="11"/>
      <c r="V170" s="51"/>
      <c r="W170" s="49">
        <f t="shared" si="21"/>
        <v>5000</v>
      </c>
      <c r="X170" s="41" t="s">
        <v>27</v>
      </c>
      <c r="Y170" s="35" t="s">
        <v>43</v>
      </c>
      <c r="Z170" s="7">
        <f>+W170*F170</f>
        <v>5000</v>
      </c>
      <c r="AB170" s="83">
        <f t="shared" si="22"/>
        <v>0</v>
      </c>
    </row>
    <row r="171" spans="1:28" ht="12.75" x14ac:dyDescent="0.2">
      <c r="A171" s="40" t="s">
        <v>5</v>
      </c>
      <c r="B171" s="1" t="s">
        <v>41</v>
      </c>
      <c r="C171" s="19" t="s">
        <v>152</v>
      </c>
      <c r="D171" s="1">
        <v>72</v>
      </c>
      <c r="E171" s="25"/>
      <c r="F171" s="65">
        <v>1.5</v>
      </c>
      <c r="G171" s="65">
        <f t="shared" si="19"/>
        <v>108</v>
      </c>
      <c r="H171" s="1" t="s">
        <v>8</v>
      </c>
      <c r="I171" s="27"/>
      <c r="J171" s="27"/>
      <c r="K171" s="27"/>
      <c r="L171" s="27"/>
      <c r="M171" s="27">
        <v>0</v>
      </c>
      <c r="N171" s="27">
        <v>5000</v>
      </c>
      <c r="O171" s="27">
        <v>5000</v>
      </c>
      <c r="P171" s="27">
        <v>5000</v>
      </c>
      <c r="Q171" s="27">
        <v>5000</v>
      </c>
      <c r="R171" s="27">
        <v>5000</v>
      </c>
      <c r="S171" s="27">
        <v>5000</v>
      </c>
      <c r="T171" s="27">
        <v>5000</v>
      </c>
      <c r="U171" s="27">
        <v>5000</v>
      </c>
      <c r="V171" s="53">
        <v>5000</v>
      </c>
      <c r="W171" s="49">
        <f t="shared" si="21"/>
        <v>45000</v>
      </c>
      <c r="X171" s="42"/>
      <c r="Y171" s="37" t="s">
        <v>41</v>
      </c>
      <c r="Z171" s="26">
        <f>+F171*W171</f>
        <v>67500</v>
      </c>
      <c r="AB171" s="83">
        <f t="shared" si="22"/>
        <v>45000</v>
      </c>
    </row>
    <row r="172" spans="1:28" ht="12.75" x14ac:dyDescent="0.2">
      <c r="A172" s="40" t="s">
        <v>5</v>
      </c>
      <c r="B172" s="1" t="s">
        <v>41</v>
      </c>
      <c r="C172" s="19" t="s">
        <v>152</v>
      </c>
      <c r="D172" s="1" t="s">
        <v>26</v>
      </c>
      <c r="E172" s="25"/>
      <c r="F172" s="65">
        <v>0.7</v>
      </c>
      <c r="G172" s="65">
        <f t="shared" si="19"/>
        <v>0</v>
      </c>
      <c r="H172" s="1" t="s">
        <v>8</v>
      </c>
      <c r="I172" s="27"/>
      <c r="J172" s="27"/>
      <c r="K172" s="27"/>
      <c r="L172" s="27"/>
      <c r="M172" s="27">
        <v>0</v>
      </c>
      <c r="N172" s="27">
        <v>5000</v>
      </c>
      <c r="O172" s="27">
        <v>5000</v>
      </c>
      <c r="P172" s="27">
        <v>5000</v>
      </c>
      <c r="Q172" s="27">
        <v>5000</v>
      </c>
      <c r="R172" s="27">
        <v>5000</v>
      </c>
      <c r="S172" s="27">
        <v>5000</v>
      </c>
      <c r="T172" s="27">
        <v>5000</v>
      </c>
      <c r="U172" s="27">
        <v>5000</v>
      </c>
      <c r="V172" s="53">
        <v>5000</v>
      </c>
      <c r="W172" s="49">
        <f t="shared" si="21"/>
        <v>45000</v>
      </c>
      <c r="X172" s="42"/>
      <c r="Y172" s="37" t="s">
        <v>41</v>
      </c>
      <c r="Z172" s="7" t="e">
        <f>+W172*#REF!</f>
        <v>#REF!</v>
      </c>
      <c r="AB172" s="83">
        <f t="shared" si="22"/>
        <v>45000</v>
      </c>
    </row>
    <row r="173" spans="1:28" ht="12.75" x14ac:dyDescent="0.2">
      <c r="A173" s="40" t="s">
        <v>5</v>
      </c>
      <c r="B173" s="2" t="s">
        <v>41</v>
      </c>
      <c r="C173" s="13" t="s">
        <v>153</v>
      </c>
      <c r="D173" s="10">
        <v>72</v>
      </c>
      <c r="E173" s="6"/>
      <c r="F173" s="65">
        <v>1.7</v>
      </c>
      <c r="G173" s="65">
        <f t="shared" si="19"/>
        <v>122.39999999999999</v>
      </c>
      <c r="H173" s="4" t="s">
        <v>8</v>
      </c>
      <c r="I173" s="5"/>
      <c r="J173" s="11"/>
      <c r="K173" s="11"/>
      <c r="L173" s="11"/>
      <c r="M173" s="11"/>
      <c r="N173" s="11"/>
      <c r="O173" s="11"/>
      <c r="P173" s="11"/>
      <c r="Q173" s="11">
        <v>10008</v>
      </c>
      <c r="R173" s="11">
        <v>10008</v>
      </c>
      <c r="S173" s="11">
        <v>10008</v>
      </c>
      <c r="T173" s="11">
        <v>10008</v>
      </c>
      <c r="U173" s="11">
        <v>10008</v>
      </c>
      <c r="V173" s="11">
        <v>10008</v>
      </c>
      <c r="W173" s="49">
        <f t="shared" si="21"/>
        <v>60048</v>
      </c>
      <c r="X173" s="41"/>
      <c r="Y173" s="35" t="s">
        <v>41</v>
      </c>
      <c r="Z173" s="7">
        <f>+W173*F173</f>
        <v>102081.59999999999</v>
      </c>
      <c r="AB173" s="83">
        <f t="shared" si="22"/>
        <v>60048</v>
      </c>
    </row>
    <row r="174" spans="1:28" ht="12.75" x14ac:dyDescent="0.2">
      <c r="A174" s="40" t="s">
        <v>5</v>
      </c>
      <c r="B174" s="2" t="s">
        <v>41</v>
      </c>
      <c r="C174" s="13" t="s">
        <v>153</v>
      </c>
      <c r="D174" s="10" t="s">
        <v>26</v>
      </c>
      <c r="E174" s="6"/>
      <c r="F174" s="65">
        <v>0.85</v>
      </c>
      <c r="G174" s="65">
        <f t="shared" si="19"/>
        <v>0</v>
      </c>
      <c r="H174" s="4" t="s">
        <v>8</v>
      </c>
      <c r="I174" s="5"/>
      <c r="J174" s="11"/>
      <c r="K174" s="11"/>
      <c r="L174" s="11"/>
      <c r="M174" s="11"/>
      <c r="N174" s="11"/>
      <c r="O174" s="11"/>
      <c r="P174" s="11">
        <v>10000</v>
      </c>
      <c r="Q174" s="11"/>
      <c r="R174" s="11">
        <v>10000</v>
      </c>
      <c r="S174" s="11"/>
      <c r="T174" s="11">
        <v>10000</v>
      </c>
      <c r="U174" s="11"/>
      <c r="V174" s="51">
        <v>10000</v>
      </c>
      <c r="W174" s="49">
        <f t="shared" si="21"/>
        <v>40000</v>
      </c>
      <c r="X174" s="41"/>
      <c r="Y174" s="35" t="s">
        <v>41</v>
      </c>
      <c r="Z174" s="7" t="e">
        <f>+W174*#REF!</f>
        <v>#REF!</v>
      </c>
      <c r="AB174" s="83">
        <f t="shared" si="22"/>
        <v>40000</v>
      </c>
    </row>
    <row r="175" spans="1:28" ht="12.75" x14ac:dyDescent="0.2">
      <c r="A175" s="40" t="s">
        <v>5</v>
      </c>
      <c r="B175" s="2" t="s">
        <v>43</v>
      </c>
      <c r="C175" s="9" t="s">
        <v>73</v>
      </c>
      <c r="D175" s="10">
        <v>72</v>
      </c>
      <c r="E175" s="6">
        <v>0.3</v>
      </c>
      <c r="F175" s="65">
        <v>1.75</v>
      </c>
      <c r="G175" s="65">
        <f t="shared" si="19"/>
        <v>147.6</v>
      </c>
      <c r="H175" s="4" t="s">
        <v>8</v>
      </c>
      <c r="I175" s="5"/>
      <c r="J175" s="11">
        <v>10008</v>
      </c>
      <c r="K175" s="78">
        <v>30024</v>
      </c>
      <c r="L175" s="11"/>
      <c r="M175" s="11"/>
      <c r="N175" s="11">
        <v>1512</v>
      </c>
      <c r="O175" s="11"/>
      <c r="P175" s="11">
        <v>10008</v>
      </c>
      <c r="Q175" s="11">
        <v>0</v>
      </c>
      <c r="R175" s="11">
        <v>10008</v>
      </c>
      <c r="S175" s="11">
        <v>30024</v>
      </c>
      <c r="T175" s="11">
        <v>3672</v>
      </c>
      <c r="U175" s="11">
        <v>0</v>
      </c>
      <c r="V175" s="51">
        <v>0</v>
      </c>
      <c r="W175" s="49">
        <f t="shared" si="21"/>
        <v>95256</v>
      </c>
      <c r="X175" s="41" t="s">
        <v>74</v>
      </c>
      <c r="Y175" s="35" t="s">
        <v>43</v>
      </c>
      <c r="Z175" s="7">
        <f t="shared" ref="Z175:Z194" si="23">+W175*F175</f>
        <v>166698</v>
      </c>
      <c r="AB175" s="83">
        <f t="shared" si="22"/>
        <v>85248</v>
      </c>
    </row>
    <row r="176" spans="1:28" ht="12.75" x14ac:dyDescent="0.2">
      <c r="A176" s="40" t="s">
        <v>5</v>
      </c>
      <c r="B176" s="2" t="s">
        <v>43</v>
      </c>
      <c r="C176" s="9" t="s">
        <v>75</v>
      </c>
      <c r="D176" s="10">
        <v>72</v>
      </c>
      <c r="E176" s="6"/>
      <c r="F176" s="65">
        <v>1.75</v>
      </c>
      <c r="G176" s="65">
        <f t="shared" si="19"/>
        <v>126</v>
      </c>
      <c r="H176" s="4" t="s">
        <v>8</v>
      </c>
      <c r="I176" s="5"/>
      <c r="J176" s="11"/>
      <c r="K176" s="78">
        <v>0</v>
      </c>
      <c r="L176" s="11">
        <v>0</v>
      </c>
      <c r="M176" s="11">
        <v>0</v>
      </c>
      <c r="N176" s="11"/>
      <c r="O176" s="11">
        <v>2160</v>
      </c>
      <c r="P176" s="11">
        <v>3528</v>
      </c>
      <c r="Q176" s="11">
        <v>3528</v>
      </c>
      <c r="R176" s="11">
        <v>1008</v>
      </c>
      <c r="S176" s="11">
        <v>5040</v>
      </c>
      <c r="T176" s="11">
        <v>0</v>
      </c>
      <c r="U176" s="11">
        <v>0</v>
      </c>
      <c r="V176" s="51">
        <v>0</v>
      </c>
      <c r="W176" s="49">
        <f t="shared" si="21"/>
        <v>15264</v>
      </c>
      <c r="X176" s="41" t="s">
        <v>14</v>
      </c>
      <c r="Y176" s="35" t="s">
        <v>43</v>
      </c>
      <c r="Z176" s="7">
        <f t="shared" si="23"/>
        <v>26712</v>
      </c>
      <c r="AB176" s="83">
        <f t="shared" si="22"/>
        <v>15264</v>
      </c>
    </row>
    <row r="177" spans="1:28" ht="12.75" x14ac:dyDescent="0.2">
      <c r="A177" s="40" t="s">
        <v>5</v>
      </c>
      <c r="B177" s="2" t="s">
        <v>43</v>
      </c>
      <c r="C177" s="9" t="s">
        <v>79</v>
      </c>
      <c r="D177" s="10">
        <v>72</v>
      </c>
      <c r="E177" s="6"/>
      <c r="F177" s="65">
        <v>1.75</v>
      </c>
      <c r="G177" s="65">
        <f t="shared" si="19"/>
        <v>126</v>
      </c>
      <c r="H177" s="4" t="s">
        <v>8</v>
      </c>
      <c r="I177" s="5"/>
      <c r="J177" s="11">
        <v>2520</v>
      </c>
      <c r="K177" s="78">
        <v>16992</v>
      </c>
      <c r="L177" s="11">
        <v>0</v>
      </c>
      <c r="M177" s="11">
        <v>3960</v>
      </c>
      <c r="N177" s="11"/>
      <c r="O177" s="11">
        <v>8064</v>
      </c>
      <c r="P177" s="11">
        <v>3024</v>
      </c>
      <c r="Q177" s="11">
        <v>0</v>
      </c>
      <c r="R177" s="11">
        <v>25056</v>
      </c>
      <c r="S177" s="11">
        <v>3024</v>
      </c>
      <c r="T177" s="11">
        <v>0</v>
      </c>
      <c r="U177" s="11">
        <v>0</v>
      </c>
      <c r="V177" s="51">
        <v>0</v>
      </c>
      <c r="W177" s="49">
        <f t="shared" si="21"/>
        <v>62640</v>
      </c>
      <c r="X177" s="41" t="s">
        <v>17</v>
      </c>
      <c r="Y177" s="35" t="s">
        <v>43</v>
      </c>
      <c r="Z177" s="7">
        <f t="shared" si="23"/>
        <v>109620</v>
      </c>
      <c r="AB177" s="83">
        <f t="shared" si="22"/>
        <v>60120</v>
      </c>
    </row>
    <row r="178" spans="1:28" ht="12.75" x14ac:dyDescent="0.2">
      <c r="A178" s="40" t="s">
        <v>5</v>
      </c>
      <c r="B178" s="2" t="s">
        <v>43</v>
      </c>
      <c r="C178" s="9" t="s">
        <v>79</v>
      </c>
      <c r="D178" s="10" t="s">
        <v>26</v>
      </c>
      <c r="E178" s="6"/>
      <c r="F178" s="65">
        <v>0.77</v>
      </c>
      <c r="G178" s="65">
        <f t="shared" si="19"/>
        <v>0</v>
      </c>
      <c r="H178" s="4" t="s">
        <v>8</v>
      </c>
      <c r="I178" s="5"/>
      <c r="J178" s="11">
        <v>5000</v>
      </c>
      <c r="K178" s="82"/>
      <c r="L178" s="11"/>
      <c r="M178" s="11"/>
      <c r="N178" s="11"/>
      <c r="O178" s="11"/>
      <c r="P178" s="11"/>
      <c r="Q178" s="11"/>
      <c r="R178" s="11"/>
      <c r="S178" s="11"/>
      <c r="T178" s="11"/>
      <c r="U178" s="11"/>
      <c r="V178" s="51"/>
      <c r="W178" s="49">
        <f t="shared" si="21"/>
        <v>5000</v>
      </c>
      <c r="X178" s="41" t="s">
        <v>27</v>
      </c>
      <c r="Y178" s="35" t="s">
        <v>43</v>
      </c>
      <c r="Z178" s="7">
        <f t="shared" si="23"/>
        <v>3850</v>
      </c>
      <c r="AB178" s="83">
        <f t="shared" si="22"/>
        <v>0</v>
      </c>
    </row>
    <row r="179" spans="1:28" ht="12.75" x14ac:dyDescent="0.2">
      <c r="A179" s="40" t="s">
        <v>5</v>
      </c>
      <c r="B179" s="2" t="s">
        <v>43</v>
      </c>
      <c r="C179" s="9" t="s">
        <v>76</v>
      </c>
      <c r="D179" s="10">
        <v>72</v>
      </c>
      <c r="E179" s="6"/>
      <c r="F179" s="65">
        <v>1.75</v>
      </c>
      <c r="G179" s="65">
        <f t="shared" si="19"/>
        <v>126</v>
      </c>
      <c r="H179" s="4" t="s">
        <v>8</v>
      </c>
      <c r="I179" s="5"/>
      <c r="J179" s="11"/>
      <c r="K179" s="78">
        <v>0</v>
      </c>
      <c r="L179" s="11">
        <v>0</v>
      </c>
      <c r="M179" s="11">
        <v>0</v>
      </c>
      <c r="N179" s="11">
        <v>1080</v>
      </c>
      <c r="O179" s="11">
        <v>0</v>
      </c>
      <c r="P179" s="11"/>
      <c r="Q179" s="11">
        <v>2304</v>
      </c>
      <c r="R179" s="11">
        <v>2016</v>
      </c>
      <c r="S179" s="11">
        <v>5040</v>
      </c>
      <c r="T179" s="11">
        <v>3024</v>
      </c>
      <c r="U179" s="11">
        <v>0</v>
      </c>
      <c r="V179" s="51">
        <v>0</v>
      </c>
      <c r="W179" s="49">
        <f t="shared" si="21"/>
        <v>13464</v>
      </c>
      <c r="X179" s="41" t="s">
        <v>9</v>
      </c>
      <c r="Y179" s="35" t="s">
        <v>43</v>
      </c>
      <c r="Z179" s="7">
        <f t="shared" si="23"/>
        <v>23562</v>
      </c>
      <c r="AB179" s="83">
        <f t="shared" si="22"/>
        <v>13464</v>
      </c>
    </row>
    <row r="180" spans="1:28" ht="12.75" x14ac:dyDescent="0.2">
      <c r="A180" s="40" t="s">
        <v>5</v>
      </c>
      <c r="B180" s="2" t="s">
        <v>43</v>
      </c>
      <c r="C180" s="9" t="s">
        <v>77</v>
      </c>
      <c r="D180" s="10">
        <v>72</v>
      </c>
      <c r="E180" s="6"/>
      <c r="F180" s="65">
        <v>1.75</v>
      </c>
      <c r="G180" s="65">
        <f t="shared" si="19"/>
        <v>126</v>
      </c>
      <c r="H180" s="4" t="s">
        <v>8</v>
      </c>
      <c r="I180" s="5"/>
      <c r="J180" s="11">
        <v>5040</v>
      </c>
      <c r="K180" s="78">
        <v>0</v>
      </c>
      <c r="L180" s="11">
        <v>0</v>
      </c>
      <c r="M180" s="11">
        <v>0</v>
      </c>
      <c r="N180" s="11">
        <v>1080</v>
      </c>
      <c r="O180" s="11">
        <v>2016</v>
      </c>
      <c r="P180" s="11"/>
      <c r="Q180" s="11">
        <v>1512</v>
      </c>
      <c r="R180" s="11">
        <v>2016</v>
      </c>
      <c r="S180" s="11">
        <v>5040</v>
      </c>
      <c r="T180" s="11">
        <v>3024</v>
      </c>
      <c r="U180" s="11">
        <v>0</v>
      </c>
      <c r="V180" s="51">
        <v>0</v>
      </c>
      <c r="W180" s="49">
        <f t="shared" si="21"/>
        <v>19728</v>
      </c>
      <c r="X180" s="41" t="s">
        <v>9</v>
      </c>
      <c r="Y180" s="35" t="s">
        <v>43</v>
      </c>
      <c r="Z180" s="7">
        <f t="shared" si="23"/>
        <v>34524</v>
      </c>
      <c r="AB180" s="83">
        <f t="shared" si="22"/>
        <v>14688</v>
      </c>
    </row>
    <row r="181" spans="1:28" ht="12.75" x14ac:dyDescent="0.2">
      <c r="A181" s="40" t="s">
        <v>5</v>
      </c>
      <c r="B181" s="2" t="s">
        <v>43</v>
      </c>
      <c r="C181" s="9" t="s">
        <v>78</v>
      </c>
      <c r="D181" s="10">
        <v>72</v>
      </c>
      <c r="E181" s="6"/>
      <c r="F181" s="65">
        <v>1.75</v>
      </c>
      <c r="G181" s="65">
        <f t="shared" si="19"/>
        <v>126</v>
      </c>
      <c r="H181" s="4" t="s">
        <v>8</v>
      </c>
      <c r="I181" s="5"/>
      <c r="J181" s="11">
        <v>4032</v>
      </c>
      <c r="K181" s="78">
        <v>0</v>
      </c>
      <c r="L181" s="11">
        <v>0</v>
      </c>
      <c r="M181" s="11">
        <v>0</v>
      </c>
      <c r="N181" s="11">
        <v>1080</v>
      </c>
      <c r="O181" s="11">
        <v>5040</v>
      </c>
      <c r="P181" s="11"/>
      <c r="Q181" s="11">
        <v>1512</v>
      </c>
      <c r="R181" s="11">
        <v>2016</v>
      </c>
      <c r="S181" s="11">
        <v>5040</v>
      </c>
      <c r="T181" s="11">
        <v>3024</v>
      </c>
      <c r="U181" s="11">
        <v>0</v>
      </c>
      <c r="V181" s="51">
        <v>0</v>
      </c>
      <c r="W181" s="49">
        <f t="shared" si="21"/>
        <v>21744</v>
      </c>
      <c r="X181" s="41" t="s">
        <v>9</v>
      </c>
      <c r="Y181" s="35" t="s">
        <v>43</v>
      </c>
      <c r="Z181" s="7">
        <f t="shared" si="23"/>
        <v>38052</v>
      </c>
      <c r="AB181" s="83">
        <f t="shared" si="22"/>
        <v>17712</v>
      </c>
    </row>
    <row r="182" spans="1:28" ht="12.75" x14ac:dyDescent="0.2">
      <c r="A182" s="40" t="s">
        <v>5</v>
      </c>
      <c r="B182" s="2" t="s">
        <v>43</v>
      </c>
      <c r="C182" s="9" t="s">
        <v>80</v>
      </c>
      <c r="D182" s="10">
        <v>72</v>
      </c>
      <c r="E182" s="6">
        <v>0.3</v>
      </c>
      <c r="F182" s="65">
        <v>1.75</v>
      </c>
      <c r="G182" s="65">
        <f t="shared" si="19"/>
        <v>147.6</v>
      </c>
      <c r="H182" s="4" t="s">
        <v>8</v>
      </c>
      <c r="I182" s="5"/>
      <c r="J182" s="11">
        <v>10008</v>
      </c>
      <c r="K182" s="78">
        <v>23976</v>
      </c>
      <c r="L182" s="11"/>
      <c r="M182" s="11">
        <v>5040</v>
      </c>
      <c r="N182" s="11"/>
      <c r="O182" s="11"/>
      <c r="P182" s="11">
        <v>1080</v>
      </c>
      <c r="Q182" s="11">
        <v>0</v>
      </c>
      <c r="R182" s="11">
        <v>10008</v>
      </c>
      <c r="S182" s="11">
        <v>20016</v>
      </c>
      <c r="T182" s="11">
        <v>8280</v>
      </c>
      <c r="U182" s="11">
        <v>0</v>
      </c>
      <c r="V182" s="51">
        <v>0</v>
      </c>
      <c r="W182" s="49">
        <f t="shared" si="21"/>
        <v>78408</v>
      </c>
      <c r="X182" s="41" t="s">
        <v>74</v>
      </c>
      <c r="Y182" s="35" t="s">
        <v>43</v>
      </c>
      <c r="Z182" s="7">
        <f t="shared" si="23"/>
        <v>137214</v>
      </c>
      <c r="AB182" s="83">
        <f t="shared" si="22"/>
        <v>68400</v>
      </c>
    </row>
    <row r="183" spans="1:28" ht="12.75" x14ac:dyDescent="0.2">
      <c r="A183" s="40" t="s">
        <v>5</v>
      </c>
      <c r="B183" s="2" t="s">
        <v>43</v>
      </c>
      <c r="C183" s="9" t="s">
        <v>82</v>
      </c>
      <c r="D183" s="10">
        <v>72</v>
      </c>
      <c r="E183" s="6"/>
      <c r="F183" s="65">
        <v>1.45</v>
      </c>
      <c r="G183" s="65">
        <f t="shared" si="19"/>
        <v>104.39999999999999</v>
      </c>
      <c r="H183" s="4" t="s">
        <v>8</v>
      </c>
      <c r="I183" s="5"/>
      <c r="J183" s="11">
        <v>10008</v>
      </c>
      <c r="K183" s="78"/>
      <c r="L183" s="11"/>
      <c r="M183" s="11"/>
      <c r="N183" s="11"/>
      <c r="O183" s="11"/>
      <c r="P183" s="11">
        <v>5040</v>
      </c>
      <c r="Q183" s="11">
        <v>3312</v>
      </c>
      <c r="R183" s="11">
        <v>5040</v>
      </c>
      <c r="S183" s="11">
        <v>20016</v>
      </c>
      <c r="T183" s="11">
        <v>20016</v>
      </c>
      <c r="U183" s="11">
        <v>5040</v>
      </c>
      <c r="V183" s="51"/>
      <c r="W183" s="49">
        <f t="shared" si="21"/>
        <v>68472</v>
      </c>
      <c r="X183" s="41" t="s">
        <v>83</v>
      </c>
      <c r="Y183" s="35" t="s">
        <v>43</v>
      </c>
      <c r="Z183" s="7">
        <f t="shared" si="23"/>
        <v>99284.4</v>
      </c>
      <c r="AB183" s="83">
        <f t="shared" si="22"/>
        <v>58464</v>
      </c>
    </row>
    <row r="184" spans="1:28" ht="12.75" x14ac:dyDescent="0.2">
      <c r="A184" s="40" t="s">
        <v>5</v>
      </c>
      <c r="B184" s="2" t="s">
        <v>43</v>
      </c>
      <c r="C184" s="9" t="s">
        <v>82</v>
      </c>
      <c r="D184" s="10" t="s">
        <v>26</v>
      </c>
      <c r="E184" s="6"/>
      <c r="F184" s="65">
        <v>0.77</v>
      </c>
      <c r="G184" s="65">
        <f t="shared" si="19"/>
        <v>0</v>
      </c>
      <c r="H184" s="4" t="s">
        <v>8</v>
      </c>
      <c r="I184" s="5"/>
      <c r="J184" s="11">
        <v>10000</v>
      </c>
      <c r="K184" s="82"/>
      <c r="L184" s="11"/>
      <c r="M184" s="11"/>
      <c r="N184" s="11"/>
      <c r="O184" s="11"/>
      <c r="P184" s="11"/>
      <c r="Q184" s="11"/>
      <c r="R184" s="11"/>
      <c r="S184" s="11"/>
      <c r="T184" s="11"/>
      <c r="U184" s="11"/>
      <c r="V184" s="51"/>
      <c r="W184" s="49">
        <f t="shared" si="21"/>
        <v>10000</v>
      </c>
      <c r="X184" s="41" t="s">
        <v>27</v>
      </c>
      <c r="Y184" s="35" t="s">
        <v>43</v>
      </c>
      <c r="Z184" s="7">
        <f t="shared" si="23"/>
        <v>7700</v>
      </c>
      <c r="AB184" s="83">
        <f t="shared" si="22"/>
        <v>0</v>
      </c>
    </row>
    <row r="185" spans="1:28" ht="12.75" x14ac:dyDescent="0.2">
      <c r="A185" s="40" t="s">
        <v>5</v>
      </c>
      <c r="B185" s="2" t="s">
        <v>43</v>
      </c>
      <c r="C185" s="9" t="s">
        <v>84</v>
      </c>
      <c r="D185" s="10">
        <v>72</v>
      </c>
      <c r="E185" s="6"/>
      <c r="F185" s="65">
        <v>1.45</v>
      </c>
      <c r="G185" s="65">
        <f t="shared" si="19"/>
        <v>104.39999999999999</v>
      </c>
      <c r="H185" s="4" t="s">
        <v>8</v>
      </c>
      <c r="I185" s="5"/>
      <c r="J185" s="11">
        <v>10008</v>
      </c>
      <c r="K185" s="82">
        <v>27936</v>
      </c>
      <c r="L185" s="11">
        <v>0</v>
      </c>
      <c r="M185" s="11">
        <v>1080</v>
      </c>
      <c r="N185" s="11">
        <v>5040</v>
      </c>
      <c r="O185" s="11"/>
      <c r="P185" s="11">
        <v>7560</v>
      </c>
      <c r="Q185" s="11">
        <v>5040</v>
      </c>
      <c r="R185" s="11">
        <v>5040</v>
      </c>
      <c r="S185" s="11">
        <v>10008</v>
      </c>
      <c r="T185" s="11">
        <v>5040</v>
      </c>
      <c r="U185" s="11">
        <v>0</v>
      </c>
      <c r="V185" s="51">
        <v>0</v>
      </c>
      <c r="W185" s="49">
        <f t="shared" si="21"/>
        <v>76752</v>
      </c>
      <c r="X185" s="41" t="s">
        <v>85</v>
      </c>
      <c r="Y185" s="35" t="s">
        <v>43</v>
      </c>
      <c r="Z185" s="7">
        <f t="shared" si="23"/>
        <v>111290.4</v>
      </c>
      <c r="AB185" s="83">
        <f t="shared" si="22"/>
        <v>66744</v>
      </c>
    </row>
    <row r="186" spans="1:28" ht="12.75" x14ac:dyDescent="0.2">
      <c r="A186" s="40" t="s">
        <v>5</v>
      </c>
      <c r="B186" s="2" t="s">
        <v>43</v>
      </c>
      <c r="C186" s="9" t="s">
        <v>84</v>
      </c>
      <c r="D186" s="10" t="s">
        <v>26</v>
      </c>
      <c r="E186" s="6"/>
      <c r="F186" s="65">
        <v>0.77</v>
      </c>
      <c r="G186" s="65">
        <f t="shared" si="19"/>
        <v>0</v>
      </c>
      <c r="H186" s="4" t="s">
        <v>8</v>
      </c>
      <c r="I186" s="5"/>
      <c r="J186" s="11">
        <v>5000</v>
      </c>
      <c r="K186" s="82"/>
      <c r="L186" s="11"/>
      <c r="M186" s="11"/>
      <c r="N186" s="11"/>
      <c r="O186" s="11"/>
      <c r="P186" s="11"/>
      <c r="Q186" s="11"/>
      <c r="R186" s="11"/>
      <c r="S186" s="11"/>
      <c r="T186" s="11"/>
      <c r="U186" s="11"/>
      <c r="V186" s="51"/>
      <c r="W186" s="49">
        <f t="shared" ref="W186:W208" si="24">SUM(I186:V186)</f>
        <v>5000</v>
      </c>
      <c r="X186" s="41" t="s">
        <v>27</v>
      </c>
      <c r="Y186" s="35" t="s">
        <v>43</v>
      </c>
      <c r="Z186" s="7">
        <f t="shared" si="23"/>
        <v>3850</v>
      </c>
      <c r="AB186" s="83">
        <f t="shared" si="22"/>
        <v>0</v>
      </c>
    </row>
    <row r="187" spans="1:28" ht="12.75" x14ac:dyDescent="0.2">
      <c r="A187" s="40" t="s">
        <v>5</v>
      </c>
      <c r="B187" s="2" t="s">
        <v>43</v>
      </c>
      <c r="C187" s="11" t="s">
        <v>220</v>
      </c>
      <c r="D187" s="10">
        <v>72</v>
      </c>
      <c r="E187" s="6">
        <v>0.25</v>
      </c>
      <c r="F187" s="65">
        <v>1.43</v>
      </c>
      <c r="G187" s="65">
        <f t="shared" si="19"/>
        <v>120.96</v>
      </c>
      <c r="H187" s="4" t="s">
        <v>8</v>
      </c>
      <c r="I187" s="5"/>
      <c r="J187" s="11">
        <v>7200</v>
      </c>
      <c r="K187" s="78"/>
      <c r="L187" s="11"/>
      <c r="M187" s="11"/>
      <c r="N187" s="11">
        <v>4032</v>
      </c>
      <c r="O187" s="11">
        <v>4032</v>
      </c>
      <c r="P187" s="11"/>
      <c r="Q187" s="11"/>
      <c r="R187" s="11"/>
      <c r="S187" s="11"/>
      <c r="T187" s="11"/>
      <c r="U187" s="11"/>
      <c r="V187" s="51"/>
      <c r="W187" s="49">
        <f t="shared" si="24"/>
        <v>15264</v>
      </c>
      <c r="X187" s="41" t="s">
        <v>19</v>
      </c>
      <c r="Y187" s="35" t="s">
        <v>43</v>
      </c>
      <c r="Z187" s="7">
        <f t="shared" si="23"/>
        <v>21827.52</v>
      </c>
      <c r="AB187" s="83">
        <f t="shared" si="22"/>
        <v>8064</v>
      </c>
    </row>
    <row r="188" spans="1:28" ht="12.75" x14ac:dyDescent="0.2">
      <c r="A188" s="40" t="s">
        <v>5</v>
      </c>
      <c r="B188" s="2" t="s">
        <v>43</v>
      </c>
      <c r="C188" s="9" t="s">
        <v>86</v>
      </c>
      <c r="D188" s="10">
        <v>72</v>
      </c>
      <c r="E188" s="6">
        <v>0.3</v>
      </c>
      <c r="F188" s="65">
        <v>1.75</v>
      </c>
      <c r="G188" s="65">
        <f t="shared" si="19"/>
        <v>147.6</v>
      </c>
      <c r="H188" s="4" t="s">
        <v>8</v>
      </c>
      <c r="I188" s="5"/>
      <c r="J188" s="11">
        <v>10008</v>
      </c>
      <c r="K188" s="78">
        <v>22032</v>
      </c>
      <c r="L188" s="11">
        <v>10008</v>
      </c>
      <c r="M188" s="11"/>
      <c r="N188" s="11">
        <v>10008</v>
      </c>
      <c r="O188" s="11"/>
      <c r="P188" s="11"/>
      <c r="Q188" s="11">
        <v>10008</v>
      </c>
      <c r="R188" s="11">
        <v>40032</v>
      </c>
      <c r="S188" s="11">
        <v>18288</v>
      </c>
      <c r="T188" s="11">
        <v>0</v>
      </c>
      <c r="U188" s="11">
        <v>0</v>
      </c>
      <c r="V188" s="51">
        <v>0</v>
      </c>
      <c r="W188" s="49">
        <f t="shared" si="24"/>
        <v>120384</v>
      </c>
      <c r="X188" s="41" t="s">
        <v>74</v>
      </c>
      <c r="Y188" s="35" t="s">
        <v>43</v>
      </c>
      <c r="Z188" s="7">
        <f t="shared" si="23"/>
        <v>210672</v>
      </c>
      <c r="AB188" s="83">
        <f t="shared" si="22"/>
        <v>110376</v>
      </c>
    </row>
    <row r="189" spans="1:28" ht="12.75" x14ac:dyDescent="0.2">
      <c r="A189" s="40" t="s">
        <v>5</v>
      </c>
      <c r="B189" s="2" t="s">
        <v>43</v>
      </c>
      <c r="C189" s="9" t="s">
        <v>87</v>
      </c>
      <c r="D189" s="10">
        <v>72</v>
      </c>
      <c r="E189" s="6"/>
      <c r="F189" s="65">
        <v>1.45</v>
      </c>
      <c r="G189" s="65">
        <f t="shared" si="19"/>
        <v>104.39999999999999</v>
      </c>
      <c r="H189" s="4" t="s">
        <v>8</v>
      </c>
      <c r="I189" s="5"/>
      <c r="J189" s="11"/>
      <c r="K189" s="78"/>
      <c r="L189" s="11">
        <v>0</v>
      </c>
      <c r="M189" s="11">
        <v>0</v>
      </c>
      <c r="N189" s="11">
        <v>0</v>
      </c>
      <c r="O189" s="11">
        <v>0</v>
      </c>
      <c r="P189" s="11">
        <v>5040</v>
      </c>
      <c r="Q189" s="11">
        <v>6048</v>
      </c>
      <c r="R189" s="11">
        <v>5040</v>
      </c>
      <c r="S189" s="11">
        <v>5040</v>
      </c>
      <c r="T189" s="11">
        <v>1008</v>
      </c>
      <c r="U189" s="11">
        <v>0</v>
      </c>
      <c r="V189" s="51">
        <v>0</v>
      </c>
      <c r="W189" s="49">
        <f t="shared" si="24"/>
        <v>22176</v>
      </c>
      <c r="X189" s="41" t="s">
        <v>14</v>
      </c>
      <c r="Y189" s="35" t="s">
        <v>43</v>
      </c>
      <c r="Z189" s="7">
        <f t="shared" si="23"/>
        <v>32155.200000000001</v>
      </c>
      <c r="AB189" s="83">
        <f t="shared" si="22"/>
        <v>22176</v>
      </c>
    </row>
    <row r="190" spans="1:28" ht="12.75" x14ac:dyDescent="0.2">
      <c r="A190" s="40" t="s">
        <v>5</v>
      </c>
      <c r="B190" s="2" t="s">
        <v>43</v>
      </c>
      <c r="C190" s="9" t="s">
        <v>87</v>
      </c>
      <c r="D190" s="10" t="s">
        <v>26</v>
      </c>
      <c r="E190" s="6"/>
      <c r="F190" s="65">
        <v>0.77</v>
      </c>
      <c r="G190" s="65">
        <f t="shared" si="19"/>
        <v>0</v>
      </c>
      <c r="H190" s="4" t="s">
        <v>8</v>
      </c>
      <c r="I190" s="5"/>
      <c r="J190" s="11">
        <v>5000</v>
      </c>
      <c r="K190" s="82"/>
      <c r="L190" s="11"/>
      <c r="M190" s="11"/>
      <c r="N190" s="11"/>
      <c r="O190" s="11"/>
      <c r="P190" s="11"/>
      <c r="Q190" s="11"/>
      <c r="R190" s="11"/>
      <c r="S190" s="11"/>
      <c r="T190" s="11"/>
      <c r="U190" s="11"/>
      <c r="V190" s="51"/>
      <c r="W190" s="49">
        <f t="shared" si="24"/>
        <v>5000</v>
      </c>
      <c r="X190" s="41" t="s">
        <v>27</v>
      </c>
      <c r="Y190" s="35" t="s">
        <v>43</v>
      </c>
      <c r="Z190" s="7">
        <f t="shared" si="23"/>
        <v>3850</v>
      </c>
      <c r="AB190" s="83">
        <f t="shared" si="22"/>
        <v>0</v>
      </c>
    </row>
    <row r="191" spans="1:28" ht="12.75" x14ac:dyDescent="0.2">
      <c r="A191" s="40" t="s">
        <v>5</v>
      </c>
      <c r="B191" s="2" t="s">
        <v>43</v>
      </c>
      <c r="C191" s="9" t="s">
        <v>81</v>
      </c>
      <c r="D191" s="10">
        <v>72</v>
      </c>
      <c r="E191" s="6"/>
      <c r="F191" s="65">
        <v>1.45</v>
      </c>
      <c r="G191" s="65">
        <f t="shared" si="19"/>
        <v>104.39999999999999</v>
      </c>
      <c r="H191" s="4" t="s">
        <v>8</v>
      </c>
      <c r="I191" s="5"/>
      <c r="J191" s="11">
        <v>5040</v>
      </c>
      <c r="K191" s="78">
        <v>20016</v>
      </c>
      <c r="L191" s="11">
        <v>59472</v>
      </c>
      <c r="M191" s="11">
        <v>174024</v>
      </c>
      <c r="N191" s="11">
        <v>50112</v>
      </c>
      <c r="O191" s="11">
        <v>32472</v>
      </c>
      <c r="P191" s="11">
        <v>0</v>
      </c>
      <c r="Q191" s="11">
        <v>0</v>
      </c>
      <c r="R191" s="11">
        <v>60480</v>
      </c>
      <c r="S191" s="11">
        <v>21960</v>
      </c>
      <c r="T191" s="11">
        <v>0</v>
      </c>
      <c r="U191" s="11">
        <v>0</v>
      </c>
      <c r="V191" s="51"/>
      <c r="W191" s="49">
        <f t="shared" si="24"/>
        <v>423576</v>
      </c>
      <c r="X191" s="41" t="s">
        <v>17</v>
      </c>
      <c r="Y191" s="35" t="s">
        <v>43</v>
      </c>
      <c r="Z191" s="7">
        <f t="shared" si="23"/>
        <v>614185.19999999995</v>
      </c>
      <c r="AB191" s="83">
        <f t="shared" si="22"/>
        <v>418536</v>
      </c>
    </row>
    <row r="192" spans="1:28" ht="12.75" x14ac:dyDescent="0.2">
      <c r="A192" s="40" t="s">
        <v>5</v>
      </c>
      <c r="B192" s="2" t="s">
        <v>43</v>
      </c>
      <c r="C192" s="9" t="s">
        <v>81</v>
      </c>
      <c r="D192" s="10" t="s">
        <v>26</v>
      </c>
      <c r="E192" s="6"/>
      <c r="F192" s="65">
        <v>0.77</v>
      </c>
      <c r="G192" s="65">
        <f t="shared" si="19"/>
        <v>0</v>
      </c>
      <c r="H192" s="4" t="s">
        <v>8</v>
      </c>
      <c r="I192" s="5"/>
      <c r="J192" s="11">
        <v>10000</v>
      </c>
      <c r="K192" s="82"/>
      <c r="L192" s="11"/>
      <c r="M192" s="11"/>
      <c r="N192" s="11"/>
      <c r="O192" s="11"/>
      <c r="P192" s="11"/>
      <c r="Q192" s="11"/>
      <c r="R192" s="11"/>
      <c r="S192" s="11"/>
      <c r="T192" s="11"/>
      <c r="U192" s="11"/>
      <c r="V192" s="51"/>
      <c r="W192" s="49">
        <f t="shared" si="24"/>
        <v>10000</v>
      </c>
      <c r="X192" s="41" t="s">
        <v>27</v>
      </c>
      <c r="Y192" s="35" t="s">
        <v>43</v>
      </c>
      <c r="Z192" s="7">
        <f t="shared" si="23"/>
        <v>7700</v>
      </c>
      <c r="AB192" s="83">
        <f t="shared" si="22"/>
        <v>0</v>
      </c>
    </row>
    <row r="193" spans="1:28" ht="12.75" x14ac:dyDescent="0.2">
      <c r="A193" s="40" t="s">
        <v>5</v>
      </c>
      <c r="B193" s="2" t="s">
        <v>43</v>
      </c>
      <c r="C193" s="9" t="s">
        <v>88</v>
      </c>
      <c r="D193" s="10">
        <v>72</v>
      </c>
      <c r="E193" s="6"/>
      <c r="F193" s="65">
        <v>1.75</v>
      </c>
      <c r="G193" s="65">
        <f t="shared" si="19"/>
        <v>126</v>
      </c>
      <c r="H193" s="4" t="s">
        <v>8</v>
      </c>
      <c r="I193" s="5"/>
      <c r="J193" s="11">
        <v>10008</v>
      </c>
      <c r="K193" s="78">
        <v>33048</v>
      </c>
      <c r="L193" s="11"/>
      <c r="M193" s="11"/>
      <c r="N193" s="11"/>
      <c r="O193" s="11"/>
      <c r="P193" s="11">
        <v>7200</v>
      </c>
      <c r="Q193" s="11">
        <v>0</v>
      </c>
      <c r="R193" s="11">
        <v>7200</v>
      </c>
      <c r="S193" s="11">
        <v>50040</v>
      </c>
      <c r="T193" s="11">
        <v>25416</v>
      </c>
      <c r="U193" s="11">
        <v>6624</v>
      </c>
      <c r="V193" s="51">
        <v>0</v>
      </c>
      <c r="W193" s="49">
        <f t="shared" si="24"/>
        <v>139536</v>
      </c>
      <c r="X193" s="41" t="s">
        <v>74</v>
      </c>
      <c r="Y193" s="35" t="s">
        <v>43</v>
      </c>
      <c r="Z193" s="7">
        <f t="shared" si="23"/>
        <v>244188</v>
      </c>
      <c r="AB193" s="83">
        <f t="shared" si="22"/>
        <v>129528</v>
      </c>
    </row>
    <row r="194" spans="1:28" ht="12.75" x14ac:dyDescent="0.2">
      <c r="A194" s="40" t="s">
        <v>5</v>
      </c>
      <c r="B194" s="2" t="s">
        <v>43</v>
      </c>
      <c r="C194" s="9" t="s">
        <v>89</v>
      </c>
      <c r="D194" s="10">
        <v>72</v>
      </c>
      <c r="E194" s="6">
        <v>0.3</v>
      </c>
      <c r="F194" s="65">
        <v>1.75</v>
      </c>
      <c r="G194" s="65">
        <f t="shared" si="19"/>
        <v>147.6</v>
      </c>
      <c r="H194" s="4" t="s">
        <v>8</v>
      </c>
      <c r="I194" s="5">
        <v>3024</v>
      </c>
      <c r="J194" s="11"/>
      <c r="K194" s="78">
        <v>2016</v>
      </c>
      <c r="L194" s="11">
        <v>0</v>
      </c>
      <c r="M194" s="11">
        <v>2016</v>
      </c>
      <c r="N194" s="11">
        <v>0</v>
      </c>
      <c r="O194" s="11"/>
      <c r="P194" s="11">
        <v>1008</v>
      </c>
      <c r="Q194" s="11">
        <v>3528</v>
      </c>
      <c r="R194" s="11">
        <v>2520</v>
      </c>
      <c r="S194" s="11">
        <v>1008</v>
      </c>
      <c r="T194" s="11">
        <v>1008</v>
      </c>
      <c r="U194" s="11">
        <v>0</v>
      </c>
      <c r="V194" s="51">
        <v>0</v>
      </c>
      <c r="W194" s="49">
        <f t="shared" si="24"/>
        <v>16128</v>
      </c>
      <c r="X194" s="41" t="s">
        <v>90</v>
      </c>
      <c r="Y194" s="35" t="s">
        <v>43</v>
      </c>
      <c r="Z194" s="7">
        <f t="shared" si="23"/>
        <v>28224</v>
      </c>
      <c r="AB194" s="83">
        <f t="shared" si="22"/>
        <v>13104</v>
      </c>
    </row>
    <row r="195" spans="1:28" ht="12.75" x14ac:dyDescent="0.2">
      <c r="A195" s="40" t="s">
        <v>5</v>
      </c>
      <c r="B195" s="1" t="s">
        <v>41</v>
      </c>
      <c r="C195" s="19" t="s">
        <v>154</v>
      </c>
      <c r="D195" s="1" t="s">
        <v>26</v>
      </c>
      <c r="E195" s="25"/>
      <c r="F195" s="65">
        <v>0.6</v>
      </c>
      <c r="G195" s="65">
        <f t="shared" si="19"/>
        <v>0</v>
      </c>
      <c r="H195" s="1" t="s">
        <v>8</v>
      </c>
      <c r="I195" s="27"/>
      <c r="J195" s="27"/>
      <c r="K195" s="27"/>
      <c r="L195" s="27"/>
      <c r="M195" s="27">
        <v>0</v>
      </c>
      <c r="N195" s="27">
        <v>5000</v>
      </c>
      <c r="O195" s="27">
        <v>5000</v>
      </c>
      <c r="P195" s="27">
        <v>5000</v>
      </c>
      <c r="Q195" s="27">
        <v>5000</v>
      </c>
      <c r="R195" s="27">
        <v>5000</v>
      </c>
      <c r="S195" s="27">
        <v>5000</v>
      </c>
      <c r="T195" s="27">
        <v>5000</v>
      </c>
      <c r="U195" s="27">
        <v>5000</v>
      </c>
      <c r="V195" s="53">
        <v>5000</v>
      </c>
      <c r="W195" s="49">
        <f t="shared" si="24"/>
        <v>45000</v>
      </c>
      <c r="X195" s="42"/>
      <c r="Y195" s="37" t="s">
        <v>41</v>
      </c>
      <c r="Z195" s="7" t="e">
        <f>+W195*#REF!</f>
        <v>#REF!</v>
      </c>
      <c r="AB195" s="83">
        <f t="shared" si="22"/>
        <v>45000</v>
      </c>
    </row>
    <row r="196" spans="1:28" ht="12.75" x14ac:dyDescent="0.2">
      <c r="A196" s="40" t="s">
        <v>5</v>
      </c>
      <c r="B196" s="1" t="s">
        <v>41</v>
      </c>
      <c r="C196" s="19" t="s">
        <v>154</v>
      </c>
      <c r="D196" s="1">
        <v>72</v>
      </c>
      <c r="E196" s="25"/>
      <c r="F196" s="65">
        <v>1.5</v>
      </c>
      <c r="G196" s="65">
        <f t="shared" si="19"/>
        <v>108</v>
      </c>
      <c r="H196" s="1" t="s">
        <v>8</v>
      </c>
      <c r="I196" s="27"/>
      <c r="J196" s="27"/>
      <c r="K196" s="27"/>
      <c r="L196" s="27"/>
      <c r="M196" s="27">
        <v>0</v>
      </c>
      <c r="N196" s="27">
        <v>5000</v>
      </c>
      <c r="O196" s="27">
        <v>5000</v>
      </c>
      <c r="P196" s="27">
        <v>5000</v>
      </c>
      <c r="Q196" s="27">
        <v>5000</v>
      </c>
      <c r="R196" s="27">
        <v>5000</v>
      </c>
      <c r="S196" s="27">
        <v>5000</v>
      </c>
      <c r="T196" s="27">
        <v>5000</v>
      </c>
      <c r="U196" s="27">
        <v>5000</v>
      </c>
      <c r="V196" s="53">
        <v>5000</v>
      </c>
      <c r="W196" s="49">
        <f t="shared" si="24"/>
        <v>45000</v>
      </c>
      <c r="X196" s="42"/>
      <c r="Y196" s="37" t="s">
        <v>41</v>
      </c>
      <c r="Z196" s="26">
        <f>+F196*W196</f>
        <v>67500</v>
      </c>
      <c r="AB196" s="83">
        <f t="shared" si="22"/>
        <v>45000</v>
      </c>
    </row>
    <row r="197" spans="1:28" ht="12.75" x14ac:dyDescent="0.2">
      <c r="A197" s="40" t="s">
        <v>5</v>
      </c>
      <c r="B197" s="1" t="s">
        <v>41</v>
      </c>
      <c r="C197" s="19" t="s">
        <v>155</v>
      </c>
      <c r="D197" s="1" t="s">
        <v>26</v>
      </c>
      <c r="E197" s="25"/>
      <c r="F197" s="65">
        <v>0.8</v>
      </c>
      <c r="G197" s="65">
        <f t="shared" si="19"/>
        <v>0</v>
      </c>
      <c r="H197" s="1" t="s">
        <v>8</v>
      </c>
      <c r="I197" s="27"/>
      <c r="J197" s="27"/>
      <c r="K197" s="27"/>
      <c r="L197" s="27"/>
      <c r="M197" s="27">
        <v>0</v>
      </c>
      <c r="N197" s="27">
        <v>5000</v>
      </c>
      <c r="O197" s="27">
        <v>5000</v>
      </c>
      <c r="P197" s="27">
        <v>5000</v>
      </c>
      <c r="Q197" s="27">
        <v>5000</v>
      </c>
      <c r="R197" s="27">
        <v>5000</v>
      </c>
      <c r="S197" s="27">
        <v>5000</v>
      </c>
      <c r="T197" s="27">
        <v>5000</v>
      </c>
      <c r="U197" s="27">
        <v>5000</v>
      </c>
      <c r="V197" s="53">
        <v>5000</v>
      </c>
      <c r="W197" s="49">
        <f t="shared" si="24"/>
        <v>45000</v>
      </c>
      <c r="X197" s="42"/>
      <c r="Y197" s="37" t="s">
        <v>41</v>
      </c>
      <c r="Z197" s="7" t="e">
        <f>+W197*#REF!</f>
        <v>#REF!</v>
      </c>
      <c r="AB197" s="83">
        <f t="shared" si="22"/>
        <v>45000</v>
      </c>
    </row>
    <row r="198" spans="1:28" ht="12.75" x14ac:dyDescent="0.2">
      <c r="A198" s="40" t="s">
        <v>5</v>
      </c>
      <c r="B198" s="2" t="s">
        <v>41</v>
      </c>
      <c r="C198" s="24" t="s">
        <v>91</v>
      </c>
      <c r="D198" s="10" t="s">
        <v>26</v>
      </c>
      <c r="E198" s="6">
        <v>0.2</v>
      </c>
      <c r="F198" s="65">
        <v>0.8</v>
      </c>
      <c r="G198" s="65">
        <f t="shared" si="19"/>
        <v>0</v>
      </c>
      <c r="H198" s="4" t="s">
        <v>8</v>
      </c>
      <c r="I198" s="5"/>
      <c r="J198" s="11"/>
      <c r="K198" s="11"/>
      <c r="L198" s="11"/>
      <c r="M198" s="11"/>
      <c r="N198" s="11">
        <v>10000</v>
      </c>
      <c r="O198" s="11"/>
      <c r="P198" s="11">
        <v>10000</v>
      </c>
      <c r="Q198" s="11"/>
      <c r="R198" s="11">
        <v>10000</v>
      </c>
      <c r="S198" s="11"/>
      <c r="T198" s="11">
        <v>10000</v>
      </c>
      <c r="U198" s="11"/>
      <c r="V198" s="51">
        <v>10000</v>
      </c>
      <c r="W198" s="49">
        <f t="shared" si="24"/>
        <v>50000</v>
      </c>
      <c r="X198" s="41" t="s">
        <v>92</v>
      </c>
      <c r="Y198" s="35" t="s">
        <v>41</v>
      </c>
      <c r="Z198" s="7" t="e">
        <f>+W198*#REF!</f>
        <v>#REF!</v>
      </c>
      <c r="AB198" s="83">
        <f t="shared" si="22"/>
        <v>50000</v>
      </c>
    </row>
    <row r="199" spans="1:28" ht="12.75" x14ac:dyDescent="0.2">
      <c r="A199" s="40" t="s">
        <v>5</v>
      </c>
      <c r="B199" s="2" t="s">
        <v>41</v>
      </c>
      <c r="C199" s="24" t="s">
        <v>91</v>
      </c>
      <c r="D199" s="10">
        <v>72</v>
      </c>
      <c r="E199" s="6">
        <v>0.2</v>
      </c>
      <c r="F199" s="65">
        <v>1.99</v>
      </c>
      <c r="G199" s="65">
        <f t="shared" si="19"/>
        <v>157.68</v>
      </c>
      <c r="H199" s="4" t="s">
        <v>8</v>
      </c>
      <c r="I199" s="5"/>
      <c r="J199" s="11"/>
      <c r="K199" s="11"/>
      <c r="L199" s="11"/>
      <c r="M199" s="11"/>
      <c r="N199" s="11"/>
      <c r="O199" s="11">
        <v>5000</v>
      </c>
      <c r="P199" s="11"/>
      <c r="Q199" s="11">
        <v>5000</v>
      </c>
      <c r="R199" s="11"/>
      <c r="S199" s="11">
        <v>5000</v>
      </c>
      <c r="T199" s="11"/>
      <c r="U199" s="11">
        <v>5000</v>
      </c>
      <c r="V199" s="51"/>
      <c r="W199" s="49">
        <f t="shared" si="24"/>
        <v>20000</v>
      </c>
      <c r="X199" s="41" t="s">
        <v>92</v>
      </c>
      <c r="Y199" s="35" t="s">
        <v>41</v>
      </c>
      <c r="Z199" s="7">
        <f>+W199*F199</f>
        <v>39800</v>
      </c>
      <c r="AB199" s="83">
        <f t="shared" si="22"/>
        <v>20000</v>
      </c>
    </row>
    <row r="200" spans="1:28" ht="12.75" x14ac:dyDescent="0.2">
      <c r="A200" s="40" t="s">
        <v>5</v>
      </c>
      <c r="B200" s="1" t="s">
        <v>41</v>
      </c>
      <c r="C200" s="19" t="s">
        <v>156</v>
      </c>
      <c r="D200" s="1">
        <v>72</v>
      </c>
      <c r="E200" s="25"/>
      <c r="F200" s="65">
        <v>1.5</v>
      </c>
      <c r="G200" s="65">
        <f t="shared" ref="G200:G208" si="25">IFERROR((D200*E200)+(D200*F200),0)</f>
        <v>108</v>
      </c>
      <c r="H200" s="1" t="s">
        <v>8</v>
      </c>
      <c r="I200" s="27"/>
      <c r="J200" s="27"/>
      <c r="K200" s="27"/>
      <c r="L200" s="27"/>
      <c r="M200" s="27">
        <v>0</v>
      </c>
      <c r="N200" s="27">
        <v>5000</v>
      </c>
      <c r="O200" s="27">
        <v>5000</v>
      </c>
      <c r="P200" s="27">
        <v>5000</v>
      </c>
      <c r="Q200" s="27">
        <v>5000</v>
      </c>
      <c r="R200" s="27">
        <v>5000</v>
      </c>
      <c r="S200" s="27">
        <v>5000</v>
      </c>
      <c r="T200" s="27">
        <v>5000</v>
      </c>
      <c r="U200" s="27">
        <v>5000</v>
      </c>
      <c r="V200" s="53">
        <v>5000</v>
      </c>
      <c r="W200" s="49">
        <f t="shared" si="24"/>
        <v>45000</v>
      </c>
      <c r="X200" s="42"/>
      <c r="Y200" s="37" t="s">
        <v>41</v>
      </c>
      <c r="Z200" s="26">
        <f>+F200*W200</f>
        <v>67500</v>
      </c>
      <c r="AB200" s="83">
        <f t="shared" ref="AB200:AB208" si="26">SUM(K200:V200)</f>
        <v>45000</v>
      </c>
    </row>
    <row r="201" spans="1:28" ht="12.75" x14ac:dyDescent="0.2">
      <c r="A201" s="40" t="s">
        <v>5</v>
      </c>
      <c r="B201" s="1" t="s">
        <v>41</v>
      </c>
      <c r="C201" s="19" t="s">
        <v>157</v>
      </c>
      <c r="D201" s="1">
        <v>72</v>
      </c>
      <c r="E201" s="25"/>
      <c r="F201" s="65">
        <v>1.5</v>
      </c>
      <c r="G201" s="65">
        <f t="shared" si="25"/>
        <v>108</v>
      </c>
      <c r="H201" s="1" t="s">
        <v>8</v>
      </c>
      <c r="I201" s="27"/>
      <c r="J201" s="27"/>
      <c r="K201" s="27"/>
      <c r="L201" s="27"/>
      <c r="M201" s="27">
        <v>0</v>
      </c>
      <c r="N201" s="27">
        <v>5000</v>
      </c>
      <c r="O201" s="27">
        <v>5000</v>
      </c>
      <c r="P201" s="27">
        <v>5000</v>
      </c>
      <c r="Q201" s="27">
        <v>5000</v>
      </c>
      <c r="R201" s="27">
        <v>5000</v>
      </c>
      <c r="S201" s="27">
        <v>5000</v>
      </c>
      <c r="T201" s="27">
        <v>5000</v>
      </c>
      <c r="U201" s="27">
        <v>5000</v>
      </c>
      <c r="V201" s="53">
        <v>5000</v>
      </c>
      <c r="W201" s="49">
        <f t="shared" si="24"/>
        <v>45000</v>
      </c>
      <c r="X201" s="42"/>
      <c r="Y201" s="37" t="s">
        <v>41</v>
      </c>
      <c r="Z201" s="26">
        <f>+F201*W201</f>
        <v>67500</v>
      </c>
      <c r="AB201" s="83">
        <f t="shared" si="26"/>
        <v>45000</v>
      </c>
    </row>
    <row r="202" spans="1:28" ht="12.75" x14ac:dyDescent="0.2">
      <c r="A202" s="40" t="s">
        <v>5</v>
      </c>
      <c r="B202" s="1" t="s">
        <v>41</v>
      </c>
      <c r="C202" s="19" t="s">
        <v>157</v>
      </c>
      <c r="D202" s="1" t="s">
        <v>26</v>
      </c>
      <c r="E202" s="25"/>
      <c r="F202" s="65">
        <v>0.8</v>
      </c>
      <c r="G202" s="65">
        <f t="shared" si="25"/>
        <v>0</v>
      </c>
      <c r="H202" s="1" t="s">
        <v>8</v>
      </c>
      <c r="I202" s="27"/>
      <c r="J202" s="27"/>
      <c r="K202" s="27"/>
      <c r="L202" s="27"/>
      <c r="M202" s="27">
        <v>0</v>
      </c>
      <c r="N202" s="27">
        <v>5000</v>
      </c>
      <c r="O202" s="27">
        <v>5000</v>
      </c>
      <c r="P202" s="27">
        <v>5000</v>
      </c>
      <c r="Q202" s="27">
        <v>5000</v>
      </c>
      <c r="R202" s="27">
        <v>5000</v>
      </c>
      <c r="S202" s="27">
        <v>5000</v>
      </c>
      <c r="T202" s="27">
        <v>5000</v>
      </c>
      <c r="U202" s="27">
        <v>5000</v>
      </c>
      <c r="V202" s="53">
        <v>5000</v>
      </c>
      <c r="W202" s="49">
        <f t="shared" si="24"/>
        <v>45000</v>
      </c>
      <c r="X202" s="42"/>
      <c r="Y202" s="37" t="s">
        <v>41</v>
      </c>
      <c r="Z202" s="7" t="e">
        <f>+W202*#REF!</f>
        <v>#REF!</v>
      </c>
      <c r="AB202" s="83">
        <f t="shared" si="26"/>
        <v>45000</v>
      </c>
    </row>
    <row r="203" spans="1:28" ht="12.75" x14ac:dyDescent="0.2">
      <c r="A203" s="40" t="s">
        <v>5</v>
      </c>
      <c r="B203" s="2" t="s">
        <v>93</v>
      </c>
      <c r="C203" s="9" t="s">
        <v>94</v>
      </c>
      <c r="D203" s="10">
        <v>72</v>
      </c>
      <c r="E203" s="6"/>
      <c r="F203" s="65">
        <v>2.2599999999999998</v>
      </c>
      <c r="G203" s="65">
        <f t="shared" si="25"/>
        <v>162.71999999999997</v>
      </c>
      <c r="H203" s="4" t="s">
        <v>8</v>
      </c>
      <c r="I203" s="5"/>
      <c r="J203" s="11"/>
      <c r="K203" s="78">
        <v>0</v>
      </c>
      <c r="L203" s="11">
        <v>0</v>
      </c>
      <c r="M203" s="11">
        <v>0</v>
      </c>
      <c r="N203" s="11">
        <v>0</v>
      </c>
      <c r="O203" s="11"/>
      <c r="P203" s="11"/>
      <c r="Q203" s="11">
        <v>1008</v>
      </c>
      <c r="R203" s="11">
        <v>2016</v>
      </c>
      <c r="S203" s="11">
        <v>1008</v>
      </c>
      <c r="T203" s="11">
        <v>2808</v>
      </c>
      <c r="U203" s="11">
        <v>1008</v>
      </c>
      <c r="V203" s="51">
        <v>0</v>
      </c>
      <c r="W203" s="49">
        <f t="shared" si="24"/>
        <v>7848</v>
      </c>
      <c r="X203" s="41" t="s">
        <v>46</v>
      </c>
      <c r="Y203" s="35" t="s">
        <v>93</v>
      </c>
      <c r="Z203" s="7">
        <f>+W203*F203</f>
        <v>17736.48</v>
      </c>
      <c r="AB203" s="83">
        <f t="shared" si="26"/>
        <v>7848</v>
      </c>
    </row>
    <row r="204" spans="1:28" ht="12.75" x14ac:dyDescent="0.2">
      <c r="A204" s="40" t="s">
        <v>5</v>
      </c>
      <c r="B204" s="1" t="s">
        <v>93</v>
      </c>
      <c r="C204" s="19" t="s">
        <v>158</v>
      </c>
      <c r="D204" s="1">
        <v>72</v>
      </c>
      <c r="E204" s="25"/>
      <c r="F204" s="65">
        <v>1.96</v>
      </c>
      <c r="G204" s="65">
        <f t="shared" si="25"/>
        <v>141.12</v>
      </c>
      <c r="H204" s="1" t="s">
        <v>101</v>
      </c>
      <c r="I204" s="27"/>
      <c r="J204" s="27"/>
      <c r="K204" s="29"/>
      <c r="L204" s="82">
        <f>'[1]MGN Liner Weekly Avail - 16 wks'!C292</f>
        <v>0</v>
      </c>
      <c r="M204" s="82">
        <f>'[1]MGN Liner Weekly Avail - 16 wks'!D292+'[1]MGN Liner Weekly Avail - 16 wks'!E292</f>
        <v>0</v>
      </c>
      <c r="N204" s="82">
        <f>'[1]MGN Liner Weekly Avail - 16 wks'!F292+'[1]MGN Liner Weekly Avail - 16 wks'!G292+'[1]MGN Liner Weekly Avail - 16 wks'!H292</f>
        <v>0</v>
      </c>
      <c r="O204" s="82">
        <f>'[1]MGN Liner Weekly Avail - 16 wks'!I292+'[1]MGN Liner Weekly Avail - 16 wks'!J292+'[1]MGN Liner Weekly Avail - 16 wks'!K292</f>
        <v>0</v>
      </c>
      <c r="P204" s="82">
        <f>'[1]MGN Liner Weekly Avail - 16 wks'!L292+'[1]MGN Liner Weekly Avail - 16 wks'!M292</f>
        <v>0</v>
      </c>
      <c r="Q204" s="82">
        <f>'[1]MGN Liner Weekly Avail - 16 wks'!N292+'[1]MGN Liner Weekly Avail - 16 wks'!O292+'[1]MGN Liner Weekly Avail - 16 wks'!P292</f>
        <v>868</v>
      </c>
      <c r="R204" s="82">
        <f>'[1]MGN Liner Weekly Avail - 16 wks'!Q292+'[1]MGN Liner Weekly Avail - 16 wks'!R292</f>
        <v>0</v>
      </c>
      <c r="S204" s="82">
        <f>'[1]MGN Liner Weekly Avail - 16 wks'!S292+'[1]MGN Liner Weekly Avail - 16 wks'!T292</f>
        <v>0</v>
      </c>
      <c r="T204" s="82">
        <v>8000</v>
      </c>
      <c r="U204" s="82">
        <f>'[1]MGN Liner Weekly Avail - 16 wks'!W292+'[1]MGN Liner Weekly Avail - 16 wks'!X292</f>
        <v>0</v>
      </c>
      <c r="V204" s="84">
        <f>'[1]MGN Liner Weekly Avail - 16 wks'!Y292+'[1]MGN Liner Weekly Avail - 16 wks'!Z292+'[1]MGN Liner Weekly Avail - 16 wks'!AA292</f>
        <v>0</v>
      </c>
      <c r="W204" s="49">
        <f t="shared" si="24"/>
        <v>8868</v>
      </c>
      <c r="X204" s="42"/>
      <c r="Y204" s="37" t="s">
        <v>93</v>
      </c>
      <c r="Z204" s="26">
        <f>+F204*W204</f>
        <v>17381.28</v>
      </c>
      <c r="AB204" s="83">
        <f t="shared" si="26"/>
        <v>8868</v>
      </c>
    </row>
    <row r="205" spans="1:28" ht="12.75" x14ac:dyDescent="0.2">
      <c r="A205" s="40" t="s">
        <v>5</v>
      </c>
      <c r="B205" s="2" t="s">
        <v>93</v>
      </c>
      <c r="C205" s="9" t="s">
        <v>95</v>
      </c>
      <c r="D205" s="10">
        <v>72</v>
      </c>
      <c r="E205" s="25"/>
      <c r="F205" s="65">
        <v>1.96</v>
      </c>
      <c r="G205" s="65">
        <f t="shared" si="25"/>
        <v>141.12</v>
      </c>
      <c r="H205" s="4" t="s">
        <v>8</v>
      </c>
      <c r="I205" s="5"/>
      <c r="J205" s="11"/>
      <c r="K205" s="78">
        <v>2016</v>
      </c>
      <c r="L205" s="11"/>
      <c r="M205" s="11">
        <v>2016</v>
      </c>
      <c r="N205" s="11">
        <v>5040</v>
      </c>
      <c r="O205" s="11">
        <v>2016</v>
      </c>
      <c r="P205" s="11"/>
      <c r="Q205" s="11">
        <v>0</v>
      </c>
      <c r="R205" s="11">
        <v>9432</v>
      </c>
      <c r="S205" s="11">
        <v>18864</v>
      </c>
      <c r="T205" s="11">
        <v>14436</v>
      </c>
      <c r="U205" s="11">
        <v>576</v>
      </c>
      <c r="V205" s="51">
        <v>1152</v>
      </c>
      <c r="W205" s="49">
        <f t="shared" si="24"/>
        <v>55548</v>
      </c>
      <c r="X205" s="41" t="s">
        <v>96</v>
      </c>
      <c r="Y205" s="35" t="s">
        <v>93</v>
      </c>
      <c r="Z205" s="7">
        <f>+W205*F205</f>
        <v>108874.08</v>
      </c>
      <c r="AB205" s="83">
        <f t="shared" si="26"/>
        <v>55548</v>
      </c>
    </row>
    <row r="206" spans="1:28" ht="12.75" x14ac:dyDescent="0.2">
      <c r="A206" s="40" t="s">
        <v>5</v>
      </c>
      <c r="B206" s="2" t="s">
        <v>93</v>
      </c>
      <c r="C206" s="9" t="s">
        <v>97</v>
      </c>
      <c r="D206" s="10">
        <v>72</v>
      </c>
      <c r="E206" s="25">
        <v>0.55000000000000004</v>
      </c>
      <c r="F206" s="65">
        <v>1.65</v>
      </c>
      <c r="G206" s="65">
        <f t="shared" si="25"/>
        <v>158.4</v>
      </c>
      <c r="H206" s="4" t="s">
        <v>8</v>
      </c>
      <c r="I206" s="5"/>
      <c r="J206" s="11"/>
      <c r="K206" s="78">
        <v>0</v>
      </c>
      <c r="L206" s="11">
        <v>3024</v>
      </c>
      <c r="M206" s="11"/>
      <c r="N206" s="11"/>
      <c r="O206" s="11"/>
      <c r="P206" s="11">
        <v>3024</v>
      </c>
      <c r="Q206" s="11">
        <v>3024</v>
      </c>
      <c r="R206" s="11">
        <v>3024</v>
      </c>
      <c r="S206" s="11">
        <v>3024</v>
      </c>
      <c r="T206" s="11">
        <v>3024</v>
      </c>
      <c r="U206" s="11">
        <v>0</v>
      </c>
      <c r="V206" s="51">
        <v>0</v>
      </c>
      <c r="W206" s="49">
        <f t="shared" si="24"/>
        <v>18144</v>
      </c>
      <c r="X206" s="41" t="s">
        <v>98</v>
      </c>
      <c r="Y206" s="35" t="s">
        <v>93</v>
      </c>
      <c r="Z206" s="7">
        <f>+W206*F206</f>
        <v>29937.599999999999</v>
      </c>
      <c r="AB206" s="83">
        <f t="shared" si="26"/>
        <v>18144</v>
      </c>
    </row>
    <row r="207" spans="1:28" ht="12.75" x14ac:dyDescent="0.2">
      <c r="A207" s="40" t="s">
        <v>5</v>
      </c>
      <c r="B207" s="2" t="s">
        <v>93</v>
      </c>
      <c r="C207" s="9" t="s">
        <v>97</v>
      </c>
      <c r="D207" s="10" t="s">
        <v>26</v>
      </c>
      <c r="E207" s="25">
        <v>0.55000000000000004</v>
      </c>
      <c r="F207" s="65">
        <v>0.95</v>
      </c>
      <c r="G207" s="65">
        <f t="shared" si="25"/>
        <v>0</v>
      </c>
      <c r="H207" s="4" t="s">
        <v>8</v>
      </c>
      <c r="I207" s="5"/>
      <c r="J207" s="11">
        <v>2000</v>
      </c>
      <c r="K207" s="82"/>
      <c r="L207" s="11"/>
      <c r="M207" s="11"/>
      <c r="N207" s="11"/>
      <c r="O207" s="11"/>
      <c r="P207" s="11"/>
      <c r="Q207" s="11"/>
      <c r="R207" s="11"/>
      <c r="S207" s="11"/>
      <c r="T207" s="11"/>
      <c r="U207" s="11"/>
      <c r="V207" s="51"/>
      <c r="W207" s="49">
        <f t="shared" si="24"/>
        <v>2000</v>
      </c>
      <c r="X207" s="44" t="s">
        <v>99</v>
      </c>
      <c r="Y207" s="39" t="s">
        <v>93</v>
      </c>
      <c r="Z207" s="7">
        <f>+W207*F207</f>
        <v>1900</v>
      </c>
      <c r="AB207" s="83">
        <f t="shared" si="26"/>
        <v>0</v>
      </c>
    </row>
    <row r="208" spans="1:28" ht="13.5" thickBot="1" x14ac:dyDescent="0.25">
      <c r="A208" s="54" t="s">
        <v>5</v>
      </c>
      <c r="B208" s="55" t="s">
        <v>93</v>
      </c>
      <c r="C208" s="56" t="s">
        <v>100</v>
      </c>
      <c r="D208" s="57">
        <v>72</v>
      </c>
      <c r="E208" s="58"/>
      <c r="F208" s="66">
        <v>2.15</v>
      </c>
      <c r="G208" s="66">
        <f t="shared" si="25"/>
        <v>154.79999999999998</v>
      </c>
      <c r="H208" s="59" t="s">
        <v>8</v>
      </c>
      <c r="I208" s="60"/>
      <c r="J208" s="61"/>
      <c r="K208" s="81">
        <v>0</v>
      </c>
      <c r="L208" s="61">
        <v>0</v>
      </c>
      <c r="M208" s="61"/>
      <c r="N208" s="61"/>
      <c r="O208" s="61"/>
      <c r="P208" s="61">
        <v>7200</v>
      </c>
      <c r="Q208" s="61">
        <v>7200</v>
      </c>
      <c r="R208" s="61">
        <v>3960</v>
      </c>
      <c r="S208" s="61">
        <v>7200</v>
      </c>
      <c r="T208" s="61">
        <v>7200</v>
      </c>
      <c r="U208" s="61">
        <v>6408</v>
      </c>
      <c r="V208" s="62">
        <v>3168</v>
      </c>
      <c r="W208" s="50">
        <f t="shared" si="24"/>
        <v>42336</v>
      </c>
      <c r="X208" s="46" t="s">
        <v>96</v>
      </c>
      <c r="Y208" s="47" t="s">
        <v>93</v>
      </c>
      <c r="Z208" s="48">
        <f>+W208*F208</f>
        <v>91022.399999999994</v>
      </c>
      <c r="AB208" s="83">
        <f t="shared" si="26"/>
        <v>42336</v>
      </c>
    </row>
  </sheetData>
  <autoFilter ref="A8:WWG208" xr:uid="{69FD4ECF-EFF1-4066-AC41-4391B502E190}"/>
  <hyperlinks>
    <hyperlink ref="B7" r:id="rId1" xr:uid="{DF4ADA8D-84E7-44E0-8562-5BEC7C647B59}"/>
  </hyperlinks>
  <pageMargins left="0" right="0" top="0.25" bottom="0.25" header="0.3" footer="0.3"/>
  <pageSetup scale="88" fitToHeight="0" orientation="landscape"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MGN Liner Availability 12-18-25</vt:lpstr>
      <vt:lpstr>'MGN Liner Availability 12-18-25'!Print_Area</vt:lpstr>
      <vt:lpstr>'MGN Liner Availability 12-18-25'!Print_Titles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Jerrin Victor</dc:creator>
  <cp:lastModifiedBy>Linda Mooers</cp:lastModifiedBy>
  <cp:lastPrinted>2026-01-03T01:55:50Z</cp:lastPrinted>
  <dcterms:created xsi:type="dcterms:W3CDTF">2025-12-02T18:31:33Z</dcterms:created>
  <dcterms:modified xsi:type="dcterms:W3CDTF">2026-01-09T18:12:13Z</dcterms:modified>
</cp:coreProperties>
</file>